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169.1.5\archivio\siscom\VENERE\Allegati\2021\"/>
    </mc:Choice>
  </mc:AlternateContent>
  <xr:revisionPtr revIDLastSave="0" documentId="13_ncr:1_{A89E51FF-568F-4A13-9CD5-CBB3AF08EB1E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Schema Generale" sheetId="1" r:id="rId1"/>
    <sheet name="Organizzazione" sheetId="2" r:id="rId2"/>
    <sheet name="Caratteristiche" sheetId="3" r:id="rId3"/>
    <sheet name="Economico Patrimoniale" sheetId="4" r:id="rId4"/>
    <sheet name="Missione programma processo" sheetId="5" r:id="rId5"/>
    <sheet name="Transizione Digitale- Obj 1" sheetId="28" r:id="rId6"/>
    <sheet name="Regolamento Affidam - Obj 2" sheetId="34" r:id="rId7"/>
    <sheet name="Informatizz - Obj 3" sheetId="35" r:id="rId8"/>
  </sheets>
  <externalReferences>
    <externalReference r:id="rId9"/>
  </externalReferences>
  <definedNames>
    <definedName name="_xlnm._FilterDatabase" localSheetId="0" hidden="1">'Schema Generale'!#REF!</definedName>
    <definedName name="area">[1]db1!$B$2:$B$20</definedName>
    <definedName name="_xlnm.Print_Area" localSheetId="2">Caratteristiche!$A$1:$N$43</definedName>
    <definedName name="_xlnm.Print_Area" localSheetId="3">'Economico Patrimoniale'!$A$1:$L$105</definedName>
    <definedName name="_xlnm.Print_Area" localSheetId="7">'Informatizz - Obj 3'!$A$1:$N$53</definedName>
    <definedName name="_xlnm.Print_Area" localSheetId="4">'Missione programma processo'!$A$1:$S$91</definedName>
    <definedName name="_xlnm.Print_Area" localSheetId="1">Organizzazione!$A$1:$L$61</definedName>
    <definedName name="_xlnm.Print_Area" localSheetId="6">'Regolamento Affidam - Obj 2'!$A$1:$N$61</definedName>
    <definedName name="_xlnm.Print_Area" localSheetId="0">'Schema Generale'!$A$1:$E$49</definedName>
    <definedName name="_xlnm.Print_Area" localSheetId="5">'Transizione Digitale- Obj 1'!$A$1:$N$59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4">'Missione programma processo'!$1:$1</definedName>
    <definedName name="Z_0CDFE071_D2BF_4AC9_96FE_3C7CC2EB89D1_.wvu.Cols" localSheetId="0" hidden="1">'Schema Generale'!$F:$G</definedName>
    <definedName name="Z_0CDFE071_D2BF_4AC9_96FE_3C7CC2EB89D1_.wvu.PrintArea" localSheetId="2" hidden="1">Caratteristiche!$A$2:$N$44</definedName>
    <definedName name="Z_0CDFE071_D2BF_4AC9_96FE_3C7CC2EB89D1_.wvu.PrintArea" localSheetId="3" hidden="1">'Economico Patrimoniale'!$A$1:$F$105</definedName>
    <definedName name="Z_0CDFE071_D2BF_4AC9_96FE_3C7CC2EB89D1_.wvu.PrintArea" localSheetId="1" hidden="1">Organizzazione!$A$1:$L$61</definedName>
    <definedName name="Z_0CDFE071_D2BF_4AC9_96FE_3C7CC2EB89D1_.wvu.PrintArea" localSheetId="0" hidden="1">'Schema Generale'!$A$1:$G$49</definedName>
    <definedName name="Z_0CDFE071_D2BF_4AC9_96FE_3C7CC2EB89D1_.wvu.Rows" localSheetId="2" hidden="1">Caratteristiche!$7:$7</definedName>
    <definedName name="Z_16B7DE21_A045_4CA8_8E8A_B264E96AA2CC_.wvu.Cols" localSheetId="0" hidden="1">'Schema Generale'!$F:$G</definedName>
    <definedName name="Z_16B7DE21_A045_4CA8_8E8A_B264E96AA2CC_.wvu.PrintArea" localSheetId="2" hidden="1">Caratteristiche!$A$2:$N$44</definedName>
    <definedName name="Z_16B7DE21_A045_4CA8_8E8A_B264E96AA2CC_.wvu.PrintArea" localSheetId="3" hidden="1">'Economico Patrimoniale'!$A$1:$F$105</definedName>
    <definedName name="Z_16B7DE21_A045_4CA8_8E8A_B264E96AA2CC_.wvu.PrintArea" localSheetId="1" hidden="1">Organizzazione!$A$1:$L$61</definedName>
    <definedName name="Z_16B7DE21_A045_4CA8_8E8A_B264E96AA2CC_.wvu.PrintArea" localSheetId="0" hidden="1">'Schema Generale'!$A$1:$G$49</definedName>
    <definedName name="Z_16B7DE21_A045_4CA8_8E8A_B264E96AA2CC_.wvu.Rows" localSheetId="2" hidden="1">Caratteristiche!$7:$7</definedName>
    <definedName name="Z_FD66CCA4_E734_40F6_A42D_704ADC03C8FF_.wvu.Cols" localSheetId="0" hidden="1">'Schema Generale'!$F:$G</definedName>
    <definedName name="Z_FD66CCA4_E734_40F6_A42D_704ADC03C8FF_.wvu.PrintArea" localSheetId="2" hidden="1">Caratteristiche!$A$2:$N$44</definedName>
    <definedName name="Z_FD66CCA4_E734_40F6_A42D_704ADC03C8FF_.wvu.PrintArea" localSheetId="3" hidden="1">'Economico Patrimoniale'!$A$1:$F$105</definedName>
    <definedName name="Z_FD66CCA4_E734_40F6_A42D_704ADC03C8FF_.wvu.PrintArea" localSheetId="1" hidden="1">Organizzazione!$A$1:$L$61</definedName>
    <definedName name="Z_FD66CCA4_E734_40F6_A42D_704ADC03C8FF_.wvu.PrintArea" localSheetId="0" hidden="1">'Schema Generale'!$A$1:$G$49</definedName>
    <definedName name="Z_FD66CCA4_E734_40F6_A42D_704ADC03C8FF_.wvu.Rows" localSheetId="2" hidden="1">Caratteristiche!$7:$7</definedName>
  </definedNames>
  <calcPr calcId="181029"/>
  <customWorkbookViews>
    <customWorkbookView name="Gabriella - Visualizzazione personale" guid="{5274FD7E-76C2-47C3-8C9C-C2C181076605}" mergeInterval="0" personalView="1" maximized="1" windowWidth="1436" windowHeight="720" activeSheetId="6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QUIRICO - Visualizzazione personale" guid="{FD66CCA4-E734-40F6-A42D-704ADC03C8FF}" mergeInterval="0" personalView="1" maximized="1" windowWidth="1436" windowHeight="746" activeSheetId="5"/>
  </customWorkbookViews>
</workbook>
</file>

<file path=xl/calcChain.xml><?xml version="1.0" encoding="utf-8"?>
<calcChain xmlns="http://schemas.openxmlformats.org/spreadsheetml/2006/main">
  <c r="Q90" i="5" l="1"/>
  <c r="Q88" i="5"/>
  <c r="Q72" i="5"/>
  <c r="Q70" i="5"/>
  <c r="Q68" i="5"/>
  <c r="Q49" i="5"/>
  <c r="Q47" i="5"/>
  <c r="S40" i="5"/>
  <c r="Q40" i="5"/>
  <c r="Q38" i="5"/>
  <c r="Q36" i="5"/>
  <c r="Q31" i="5"/>
  <c r="Q28" i="5"/>
  <c r="Q26" i="5"/>
  <c r="Q20" i="5"/>
  <c r="S16" i="5"/>
  <c r="Q17" i="5"/>
  <c r="Q16" i="5"/>
  <c r="Q11" i="5"/>
  <c r="Q10" i="5"/>
  <c r="Q8" i="5"/>
  <c r="Q6" i="5"/>
  <c r="Q5" i="5"/>
  <c r="Q4" i="5"/>
  <c r="Q3" i="5"/>
  <c r="O40" i="5"/>
  <c r="O38" i="5"/>
  <c r="I40" i="5"/>
  <c r="R58" i="5"/>
  <c r="Q58" i="5"/>
  <c r="S58" i="5" s="1"/>
  <c r="Q55" i="5"/>
  <c r="O58" i="5"/>
  <c r="N58" i="5"/>
  <c r="N90" i="5"/>
  <c r="P90" i="5" s="1"/>
  <c r="N88" i="5"/>
  <c r="P88" i="5" s="1"/>
  <c r="N72" i="5"/>
  <c r="N70" i="5"/>
  <c r="N68" i="5"/>
  <c r="P68" i="5" s="1"/>
  <c r="N55" i="5"/>
  <c r="N49" i="5"/>
  <c r="N47" i="5"/>
  <c r="N40" i="5"/>
  <c r="N38" i="5"/>
  <c r="P38" i="5" s="1"/>
  <c r="N36" i="5"/>
  <c r="N31" i="5"/>
  <c r="N28" i="5"/>
  <c r="P28" i="5" s="1"/>
  <c r="N26" i="5"/>
  <c r="P26" i="5" s="1"/>
  <c r="N20" i="5"/>
  <c r="P20" i="5" s="1"/>
  <c r="P36" i="5"/>
  <c r="P55" i="5"/>
  <c r="P10" i="5"/>
  <c r="P31" i="5"/>
  <c r="P70" i="5"/>
  <c r="P4" i="5"/>
  <c r="N4" i="5"/>
  <c r="N5" i="5"/>
  <c r="N6" i="5"/>
  <c r="P6" i="5" s="1"/>
  <c r="N8" i="5"/>
  <c r="P8" i="5" s="1"/>
  <c r="N10" i="5"/>
  <c r="N11" i="5"/>
  <c r="N16" i="5"/>
  <c r="P16" i="5" s="1"/>
  <c r="N17" i="5"/>
  <c r="P17" i="5" s="1"/>
  <c r="N3" i="5"/>
  <c r="I77" i="5"/>
  <c r="I58" i="5"/>
  <c r="R88" i="5"/>
  <c r="R90" i="5"/>
  <c r="R72" i="5"/>
  <c r="R70" i="5"/>
  <c r="R68" i="5"/>
  <c r="R55" i="5"/>
  <c r="R49" i="5"/>
  <c r="R47" i="5"/>
  <c r="R38" i="5"/>
  <c r="R36" i="5"/>
  <c r="R31" i="5"/>
  <c r="R28" i="5"/>
  <c r="R26" i="5"/>
  <c r="R20" i="5"/>
  <c r="R17" i="5"/>
  <c r="R11" i="5"/>
  <c r="R10" i="5"/>
  <c r="R8" i="5"/>
  <c r="R6" i="5"/>
  <c r="R5" i="5"/>
  <c r="R4" i="5"/>
  <c r="O90" i="5"/>
  <c r="O88" i="5"/>
  <c r="O72" i="5"/>
  <c r="P72" i="5" s="1"/>
  <c r="O70" i="5"/>
  <c r="O68" i="5"/>
  <c r="O55" i="5"/>
  <c r="O49" i="5"/>
  <c r="P49" i="5" s="1"/>
  <c r="O47" i="5"/>
  <c r="P47" i="5" s="1"/>
  <c r="O36" i="5"/>
  <c r="O31" i="5"/>
  <c r="O28" i="5"/>
  <c r="O26" i="5"/>
  <c r="O20" i="5"/>
  <c r="O17" i="5"/>
  <c r="O11" i="5"/>
  <c r="P11" i="5" s="1"/>
  <c r="O10" i="5"/>
  <c r="O8" i="5"/>
  <c r="O6" i="5"/>
  <c r="O5" i="5"/>
  <c r="P5" i="5" s="1"/>
  <c r="O4" i="5"/>
  <c r="O3" i="5"/>
  <c r="P40" i="5" l="1"/>
  <c r="P58" i="5"/>
  <c r="S90" i="5"/>
  <c r="H90" i="5"/>
  <c r="I90" i="5" s="1"/>
  <c r="S88" i="5"/>
  <c r="H88" i="5"/>
  <c r="I88" i="5" s="1"/>
  <c r="S72" i="5"/>
  <c r="H72" i="5"/>
  <c r="I72" i="5" s="1"/>
  <c r="S70" i="5"/>
  <c r="H70" i="5"/>
  <c r="I70" i="5" s="1"/>
  <c r="S68" i="5"/>
  <c r="H68" i="5"/>
  <c r="I68" i="5" s="1"/>
  <c r="S55" i="5"/>
  <c r="H55" i="5"/>
  <c r="I55" i="5" s="1"/>
  <c r="S49" i="5"/>
  <c r="H49" i="5"/>
  <c r="I49" i="5" s="1"/>
  <c r="S47" i="5"/>
  <c r="H47" i="5"/>
  <c r="I47" i="5" s="1"/>
  <c r="S38" i="5"/>
  <c r="H38" i="5"/>
  <c r="I38" i="5" s="1"/>
  <c r="S36" i="5"/>
  <c r="H36" i="5"/>
  <c r="I36" i="5" s="1"/>
  <c r="S31" i="5"/>
  <c r="H31" i="5"/>
  <c r="I31" i="5" s="1"/>
  <c r="S28" i="5"/>
  <c r="H28" i="5"/>
  <c r="I28" i="5" s="1"/>
  <c r="S26" i="5"/>
  <c r="H26" i="5"/>
  <c r="I26" i="5" s="1"/>
  <c r="S20" i="5"/>
  <c r="I20" i="5"/>
  <c r="S17" i="5"/>
  <c r="H17" i="5"/>
  <c r="I17" i="5" s="1"/>
  <c r="S11" i="5"/>
  <c r="H11" i="5"/>
  <c r="I11" i="5" s="1"/>
  <c r="S10" i="5"/>
  <c r="H10" i="5"/>
  <c r="I10" i="5" s="1"/>
  <c r="S8" i="5"/>
  <c r="H8" i="5"/>
  <c r="I8" i="5" s="1"/>
  <c r="S6" i="5"/>
  <c r="H6" i="5"/>
  <c r="I6" i="5" s="1"/>
  <c r="S5" i="5"/>
  <c r="H5" i="5"/>
  <c r="I5" i="5" s="1"/>
  <c r="S4" i="5"/>
  <c r="H4" i="5"/>
  <c r="I4" i="5" s="1"/>
  <c r="R3" i="5"/>
  <c r="S3" i="5" s="1"/>
  <c r="P3" i="5"/>
  <c r="H3" i="5"/>
  <c r="I3" i="5" s="1"/>
  <c r="I89" i="4"/>
  <c r="G89" i="4"/>
  <c r="I86" i="4"/>
  <c r="G86" i="4"/>
  <c r="I83" i="4"/>
  <c r="G83" i="4"/>
  <c r="I80" i="4"/>
  <c r="G80" i="4"/>
  <c r="E89" i="4" l="1"/>
  <c r="E86" i="4"/>
  <c r="E83" i="4"/>
  <c r="E80" i="4"/>
  <c r="G20" i="4"/>
  <c r="G19" i="4"/>
  <c r="E14" i="4"/>
  <c r="M43" i="3"/>
  <c r="K43" i="3"/>
  <c r="IT65464" i="28" l="1"/>
  <c r="IS65464" i="28"/>
  <c r="IR65464" i="28"/>
  <c r="IQ65464" i="28"/>
  <c r="IU65464" i="28"/>
  <c r="A17" i="28"/>
  <c r="A18" i="28" s="1"/>
  <c r="H20" i="28" l="1"/>
  <c r="A19" i="28"/>
  <c r="K64" i="4" l="1"/>
  <c r="K75" i="4" l="1"/>
  <c r="K72" i="4"/>
  <c r="K69" i="4"/>
  <c r="K61" i="4"/>
  <c r="K58" i="4"/>
  <c r="K36" i="4"/>
  <c r="K45" i="4"/>
  <c r="K25" i="4"/>
  <c r="K14" i="4"/>
  <c r="J45" i="4"/>
  <c r="J25" i="4"/>
  <c r="J36" i="4"/>
  <c r="J14" i="4"/>
  <c r="K9" i="2"/>
  <c r="I16" i="2"/>
  <c r="I103" i="4"/>
  <c r="I100" i="4"/>
  <c r="I75" i="4"/>
  <c r="I72" i="4"/>
  <c r="I69" i="4"/>
  <c r="I64" i="4"/>
  <c r="I61" i="4"/>
  <c r="I58" i="4"/>
  <c r="I45" i="4"/>
  <c r="I36" i="4"/>
  <c r="I25" i="4"/>
  <c r="I14" i="4"/>
  <c r="I9" i="2"/>
  <c r="G25" i="4"/>
  <c r="H45" i="4"/>
  <c r="F36" i="4"/>
  <c r="H36" i="4"/>
  <c r="H25" i="4"/>
  <c r="H14" i="4"/>
  <c r="K97" i="4" l="1"/>
  <c r="K94" i="4"/>
  <c r="I94" i="4"/>
  <c r="I97" i="4"/>
  <c r="G45" i="4"/>
  <c r="F45" i="4"/>
  <c r="E45" i="4"/>
  <c r="G36" i="4"/>
  <c r="E36" i="4"/>
  <c r="F25" i="4"/>
  <c r="E25" i="4"/>
  <c r="G14" i="4"/>
  <c r="F14" i="4"/>
  <c r="G103" i="4" l="1"/>
  <c r="G100" i="4"/>
  <c r="G75" i="4"/>
  <c r="G72" i="4"/>
  <c r="G69" i="4"/>
  <c r="G64" i="4"/>
  <c r="G61" i="4"/>
  <c r="G58" i="4"/>
  <c r="G97" i="4"/>
  <c r="G94" i="4"/>
  <c r="IQ65364" i="34" l="1"/>
  <c r="IP65364" i="34"/>
  <c r="IO65364" i="34"/>
  <c r="IN65364" i="34"/>
  <c r="IM65364" i="34"/>
  <c r="G16" i="2" l="1"/>
  <c r="E16" i="2"/>
  <c r="G9" i="2"/>
  <c r="E9" i="2"/>
  <c r="K16" i="2" l="1"/>
  <c r="E103" i="4"/>
  <c r="E100" i="4"/>
  <c r="E75" i="4"/>
  <c r="E72" i="4"/>
  <c r="E69" i="4"/>
  <c r="E64" i="4"/>
  <c r="E61" i="4"/>
  <c r="E58" i="4"/>
  <c r="E94" i="4" l="1"/>
  <c r="E97" i="4"/>
  <c r="G43" i="3" l="1"/>
  <c r="I43" i="3"/>
</calcChain>
</file>

<file path=xl/sharedStrings.xml><?xml version="1.0" encoding="utf-8"?>
<sst xmlns="http://schemas.openxmlformats.org/spreadsheetml/2006/main" count="785" uniqueCount="418">
  <si>
    <t>SERVIZI ISTITUZIONALI, GENERALI E DI GESTIONE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</si>
  <si>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</si>
  <si>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</si>
  <si>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</si>
  <si>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</si>
  <si>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ASSETTO DEL TERRITORIO ED EDILIZIA ABITATIVA</t>
  </si>
  <si>
    <t>SVILUPPO SOSTENIBILE E TUTELA DEL TERRITORIO E DELL'AMBIENTE</t>
  </si>
  <si>
    <t>TRASPORTI E DIRITTO ALLA MOBILITÀ</t>
  </si>
  <si>
    <t>DIRITTI SOCIALI, POLITICHE SOCIALI E FAMIGLIA</t>
  </si>
  <si>
    <t>SVILUPPO ECONOMICO E COMPETITIVITÀ</t>
  </si>
  <si>
    <t>POLITICHE PER IL LAVORO E LA FORMAZIONE PROFESSIONALE</t>
  </si>
  <si>
    <t>AGRICOLTURA, POLITICHE AGROALIMENTARI E PESCA</t>
  </si>
  <si>
    <t>RELAZIONI INTERNAZIONALI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</si>
  <si>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</si>
  <si>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</si>
  <si>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</si>
  <si>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</si>
  <si>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</si>
  <si>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</si>
  <si>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</si>
  <si>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</si>
  <si>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Altri servizi generali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</si>
  <si>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</si>
  <si>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</si>
  <si>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</si>
  <si>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</si>
  <si>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</si>
  <si>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Servizi ausiliari all’istruzione</t>
  </si>
  <si>
    <t>Valorizzazione dei beni di interesse storico</t>
  </si>
  <si>
    <t>Attività culturali e interventi diversi nel settore culturale</t>
  </si>
  <si>
    <t>Sport e tempo libero</t>
  </si>
  <si>
    <t>Giovani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</si>
  <si>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</si>
  <si>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</si>
  <si>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</si>
  <si>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</si>
  <si>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</si>
  <si>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</si>
  <si>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Sviluppo sostenibile territorio montano piccoli Comuni</t>
  </si>
  <si>
    <t>Qualità dell'aria e riduzione dell'inquinamento</t>
  </si>
  <si>
    <t>Trasporto pubblico locale</t>
  </si>
  <si>
    <t>Viabilità e infrastrutture stradali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</si>
  <si>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</si>
  <si>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</si>
  <si>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</si>
  <si>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</si>
  <si>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</si>
  <si>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</si>
  <si>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</si>
  <si>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</si>
  <si>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Commercio - reti distributive - tutela dei consumatori</t>
  </si>
  <si>
    <t>Reti e altri servizi di pubblica utilità</t>
  </si>
  <si>
    <t>Servizi per lo sviluppo del mercato del lavoro</t>
  </si>
  <si>
    <t>Sviluppo del settore agricolo e del sistema agroalimentare</t>
  </si>
  <si>
    <t>Relazioni internazionali e Cooperazione allo sviluppo</t>
  </si>
  <si>
    <t>Programma</t>
  </si>
  <si>
    <t>Missione</t>
  </si>
  <si>
    <t>Descrizione programma</t>
  </si>
  <si>
    <t>Spesa programma/abitanti al 31/12</t>
  </si>
  <si>
    <t>Spesa per abitante</t>
  </si>
  <si>
    <t>Formula</t>
  </si>
  <si>
    <t>Capacità di riscossione</t>
  </si>
  <si>
    <t>% copertura costi di gestione del patrimonio comunale</t>
  </si>
  <si>
    <t>Proventi totali derivanti dall'utilizzo del patrimonio/Spesa programma</t>
  </si>
  <si>
    <t xml:space="preserve">Oneri urbanizzazione accertati </t>
  </si>
  <si>
    <t>n. pratiche gestite</t>
  </si>
  <si>
    <t>Spesa media per atto</t>
  </si>
  <si>
    <t>Spesa del Programma/ somma di C.I., variazioni anagrafiche, …</t>
  </si>
  <si>
    <t>Spesa del Programma/ n. postazioni hardware</t>
  </si>
  <si>
    <t>Spesa media per postazione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</si>
  <si>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</si>
  <si>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</si>
  <si>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</si>
  <si>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</si>
  <si>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</si>
  <si>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</si>
  <si>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n. indagini di p.g.</t>
  </si>
  <si>
    <t>n. indagini di polizia giudiziaria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</si>
  <si>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</si>
  <si>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</si>
  <si>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</si>
  <si>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</si>
  <si>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</si>
  <si>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</si>
  <si>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>Spesa media per alunno trasportato</t>
  </si>
  <si>
    <t>Spesa trasporto scolastico/n. alunni iscritti al servizio</t>
  </si>
  <si>
    <t xml:space="preserve"> Spesa media mq verde pubblico </t>
  </si>
  <si>
    <t>Importo spesa per verde pubblico/mq verde</t>
  </si>
  <si>
    <t xml:space="preserve"> % raccolta differenziata</t>
  </si>
  <si>
    <t>Q.li raccolta differenziata/quintali totali raccolta rifiuti</t>
  </si>
  <si>
    <t>Spesa media a punto luce</t>
  </si>
  <si>
    <t>Spesa per illuminazione/n. punti di luce totali</t>
  </si>
  <si>
    <t>Spesa per gestione strade/Km strade (escluse strade bianche)</t>
  </si>
  <si>
    <t>Spesa media per gestione strade a KM</t>
  </si>
  <si>
    <t>Spesa media per minore</t>
  </si>
  <si>
    <t>Spesa per interventi minori/n. minori in carico</t>
  </si>
  <si>
    <t>Spesa media per disabile</t>
  </si>
  <si>
    <t>Spesa media per anziani</t>
  </si>
  <si>
    <t>Spesa per interventi disabili/n. disabili in carico</t>
  </si>
  <si>
    <t>Spesa per interventi anziani/n. anziani in carico</t>
  </si>
  <si>
    <t>Spesa del programma/n. utenti</t>
  </si>
  <si>
    <t>Tasso di copertura</t>
  </si>
  <si>
    <t>Proventi totali cimitero/spesa del programma</t>
  </si>
  <si>
    <t>Utile d'esercizio della farmacia</t>
  </si>
  <si>
    <t>Utile d'esercizio</t>
  </si>
  <si>
    <t>VALORE ATTESO ANNO CORRENTE</t>
  </si>
  <si>
    <t>Indicatori</t>
  </si>
  <si>
    <t>Spesa per alloggio</t>
  </si>
  <si>
    <t>Spesa del programma/n.alloggi ERP</t>
  </si>
  <si>
    <t>Valore medio contributo</t>
  </si>
  <si>
    <t>Spesa del programma/n.contributi</t>
  </si>
  <si>
    <t>Riscosso/accertato entrate proprie</t>
  </si>
  <si>
    <t xml:space="preserve">ANNO </t>
  </si>
  <si>
    <t>CARATTERISTICHE DELL'ENTE</t>
  </si>
  <si>
    <t>Popolazione</t>
  </si>
  <si>
    <t>Descrizione</t>
  </si>
  <si>
    <t>di cui popolazione straniera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</si>
  <si>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</si>
  <si>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</si>
  <si>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</si>
  <si>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</si>
  <si>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</si>
  <si>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</si>
  <si>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</si>
  <si>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</si>
  <si>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</si>
  <si>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</si>
  <si>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</si>
  <si>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</si>
  <si>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</si>
  <si>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</si>
  <si>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</si>
  <si>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</si>
  <si>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</si>
  <si>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</si>
  <si>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</si>
  <si>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</si>
  <si>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</si>
  <si>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</si>
  <si>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15-25 anni</t>
  </si>
  <si>
    <t>Popolazione massima insediabile (da strumento urbanistico vigente)</t>
  </si>
  <si>
    <t>Territorio</t>
  </si>
  <si>
    <t>Superficie in Kmq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</si>
  <si>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</si>
  <si>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</si>
  <si>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</si>
  <si>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</si>
  <si>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</si>
  <si>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</si>
  <si>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</si>
  <si>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</si>
  <si>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Provinciali</t>
  </si>
  <si>
    <t>Comunali</t>
  </si>
  <si>
    <t>Vicinali</t>
  </si>
  <si>
    <t>Autostrade</t>
  </si>
  <si>
    <t>Tot. Km strade</t>
  </si>
  <si>
    <t>STRUTTURA - DATI ECONOMICO PATRIMONIALI</t>
  </si>
  <si>
    <t>Gestione delle Entrate</t>
  </si>
  <si>
    <t>Titoli</t>
  </si>
  <si>
    <t>Accertato</t>
  </si>
  <si>
    <t>Incassato</t>
  </si>
  <si>
    <t>Avanzo applicato</t>
  </si>
  <si>
    <t>FONDO PLURIENNALE VINCOLATO</t>
  </si>
  <si>
    <t xml:space="preserve">1 - Entrate di natura tributaria, contributiva e perequativa </t>
  </si>
  <si>
    <t>2 - Trasferimenti correnti</t>
  </si>
  <si>
    <t>3 - Extratributarie</t>
  </si>
  <si>
    <t>4 - Entrate in conto capitale</t>
  </si>
  <si>
    <t>6 - Accensione di prestiti</t>
  </si>
  <si>
    <t>9 - Entrate per servizi conto terzi e partite di giro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</si>
  <si>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</si>
  <si>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</si>
  <si>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</si>
  <si>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</si>
  <si>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</si>
  <si>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</si>
  <si>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Spese per incemento attività finanziarie (dal 2016)</t>
  </si>
  <si>
    <t>4 - Rimborso di prestiti</t>
  </si>
  <si>
    <t>5 - Chiusura anticipazioni (dal 2016)</t>
  </si>
  <si>
    <t>7 - Spese per servizi conto terzi e partite di giro</t>
  </si>
  <si>
    <t>Totale  spesa</t>
  </si>
  <si>
    <t>Gestione residui</t>
  </si>
  <si>
    <t>Titolo</t>
  </si>
  <si>
    <t>ENTRATE</t>
  </si>
  <si>
    <t>residui attivi</t>
  </si>
  <si>
    <t>riscossione</t>
  </si>
  <si>
    <t xml:space="preserve">Entrate di natura tributaria, contributiva e perequativa </t>
  </si>
  <si>
    <t>Trasferimenti correnti</t>
  </si>
  <si>
    <t>Extratributarie</t>
  </si>
  <si>
    <t>Entrate in conto capitale</t>
  </si>
  <si>
    <t>Accensioni di prestiti</t>
  </si>
  <si>
    <t>Servizi conto terzi</t>
  </si>
  <si>
    <t>Totale  residui su entrate</t>
  </si>
  <si>
    <t>SPESE</t>
  </si>
  <si>
    <t>residui passivi</t>
  </si>
  <si>
    <t>pagamenti</t>
  </si>
  <si>
    <t>Spesa corrente</t>
  </si>
  <si>
    <t>Spese c/capitale</t>
  </si>
  <si>
    <t>Spese per incemento attività finanziarie (D.Lgs. 118/2011)</t>
  </si>
  <si>
    <t>Rimborso di prestiti</t>
  </si>
  <si>
    <t>Chiusura anticipazioni (D.Lgs. 118/2011)</t>
  </si>
  <si>
    <t>Totale  residui su spese</t>
  </si>
  <si>
    <t>Indici per analisi finanziaria</t>
  </si>
  <si>
    <t>Trasferimenti dallo Stato 
(Entrata Tit. 2, Tipologia 1, Categoria 101)</t>
  </si>
  <si>
    <t>Interessi passivi 
(Spesa Tit. 1, Macroaggregato 107)</t>
  </si>
  <si>
    <t>Spesa del personale 
(Spesa Tit. 1, Macroaggregato 101)</t>
  </si>
  <si>
    <t>Quota capitale mutui 
(Spesa Tit. 4, Macroaggregato 403)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</si>
  <si>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</si>
  <si>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</si>
  <si>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</si>
  <si>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</si>
  <si>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</si>
  <si>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</si>
  <si>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</si>
  <si>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</si>
  <si>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</si>
  <si>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>Grado di rigidità del Bilancio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</si>
  <si>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</si>
  <si>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</si>
  <si>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</si>
  <si>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</si>
  <si>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</si>
  <si>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</si>
  <si>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</si>
  <si>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</si>
  <si>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</si>
  <si>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</si>
  <si>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</si>
  <si>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</si>
  <si>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</si>
  <si>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</si>
  <si>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</si>
  <si>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</si>
  <si>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</si>
  <si>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</si>
  <si>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</si>
  <si>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</si>
  <si>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</si>
  <si>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</si>
  <si>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</si>
  <si>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</si>
  <si>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</si>
  <si>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</si>
  <si>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</si>
  <si>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</si>
  <si>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 (Segretario comunale)</t>
  </si>
  <si>
    <t>Posizioni Organizzative</t>
  </si>
  <si>
    <t>Dipendenti</t>
  </si>
  <si>
    <t>Totale Personale in servizio</t>
  </si>
  <si>
    <t>Età media del personale</t>
  </si>
  <si>
    <t>Totale Età Media</t>
  </si>
  <si>
    <t>Indici di assenza</t>
  </si>
  <si>
    <t>Malattia + Ferie + Altro</t>
  </si>
  <si>
    <t>Malattia + Altro</t>
  </si>
  <si>
    <t>Indici per la spesa del Personale</t>
  </si>
  <si>
    <t xml:space="preserve">Spesa complessiva per il personale </t>
  </si>
  <si>
    <t>Spesa per la formazione (stanziato)</t>
  </si>
  <si>
    <t>Spesa per la formazione (impegnato)</t>
  </si>
  <si>
    <t>SPESA PER IL PERSONALE</t>
  </si>
  <si>
    <t>1. Spesa personale su spesa corrente</t>
  </si>
  <si>
    <t>Spese Correnti</t>
  </si>
  <si>
    <t>2. Spesa media del personale</t>
  </si>
  <si>
    <t>Totale personale in servizio</t>
  </si>
  <si>
    <t>3. Spesa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</si>
  <si>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</si>
  <si>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</si>
  <si>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</si>
  <si>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</si>
  <si>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</si>
  <si>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</si>
  <si>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</si>
  <si>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stanziata</t>
  </si>
  <si>
    <t>8. Spesa media formazione</t>
  </si>
  <si>
    <t>Spesa per formazione</t>
  </si>
  <si>
    <t>9. Spesa formazione su spesa personale</t>
  </si>
  <si>
    <t>N.</t>
  </si>
  <si>
    <t xml:space="preserve">AREA ORGANIZZATIVA    </t>
  </si>
  <si>
    <t xml:space="preserve">Descrizione PROGRAMMI/PROCESSI </t>
  </si>
  <si>
    <t>MISSIONE</t>
  </si>
  <si>
    <t>Centro di Responsabilità:</t>
  </si>
  <si>
    <t>TEMPI :</t>
  </si>
  <si>
    <t>Altri Centri di Responsabilità coinvolti:</t>
  </si>
  <si>
    <t>X</t>
  </si>
  <si>
    <t>Titolo Obiettivo gestionale PEG/PERFORMANCE</t>
  </si>
  <si>
    <t>Descrizione obiettivo</t>
  </si>
  <si>
    <t>Descrizione delle fasi di attuazione:</t>
  </si>
  <si>
    <t>INDICATORI DI RISULTATO</t>
  </si>
  <si>
    <t>Indicatori di Efficacia Quantitativa</t>
  </si>
  <si>
    <t>Scostamento</t>
  </si>
  <si>
    <t>Indicatori Temporali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</si>
  <si>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</si>
  <si>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</si>
  <si>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</si>
  <si>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</si>
  <si>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</si>
  <si>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</si>
  <si>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</si>
  <si>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</si>
  <si>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</si>
  <si>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</si>
  <si>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</si>
  <si>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</si>
  <si>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</si>
  <si>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</si>
  <si>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PERSONALE COINVOLTO NELL'OBIETTIVO</t>
  </si>
  <si>
    <t>Cat.</t>
  </si>
  <si>
    <t>Cognome e Nome</t>
  </si>
  <si>
    <t>Costo orario</t>
  </si>
  <si>
    <t>n° ore dedicate</t>
  </si>
  <si>
    <t>% tempo dedicato</t>
  </si>
  <si>
    <t>Costo della risorsa</t>
  </si>
  <si>
    <t>DES</t>
  </si>
  <si>
    <t>TYP</t>
  </si>
  <si>
    <t>ATT</t>
  </si>
  <si>
    <t>VA</t>
  </si>
  <si>
    <t>ADD</t>
  </si>
  <si>
    <t>x</t>
  </si>
  <si>
    <t>NUMERATORE</t>
  </si>
  <si>
    <t>DENOMINATORE</t>
  </si>
  <si>
    <t>TUTELA DELLA SALUTE</t>
  </si>
  <si>
    <t>Ulteriori spese in materia sanitaria</t>
  </si>
  <si>
    <t>Sostegno all'occupazione</t>
  </si>
  <si>
    <t>FONDI E ACCANTONAMENTI</t>
  </si>
  <si>
    <t>DEBITO PUBBLICO</t>
  </si>
  <si>
    <t>Quota interessi ammortamento mutui e prestiti obbligazionari</t>
  </si>
  <si>
    <t>Quota capitale ammortamento mutui e prestiti obbligazionari</t>
  </si>
  <si>
    <t>Fondo di riserva</t>
  </si>
  <si>
    <t>Fondo crediti di dubbia esigibilità</t>
  </si>
  <si>
    <t>Altri fondi</t>
  </si>
  <si>
    <t>1,2,3</t>
  </si>
  <si>
    <t>Fondo di riserva, FCDE, altri fondi</t>
  </si>
  <si>
    <t>Aree protette, parchi naturali, protezione naturalistica e forestazione</t>
  </si>
  <si>
    <t>Interventi per le famiglie</t>
  </si>
  <si>
    <r>
      <t>Soccorso civile</t>
    </r>
    <r>
      <rPr>
        <sz val="11"/>
        <color indexed="8"/>
        <rFont val="Calibri"/>
        <family val="2"/>
      </rPr>
      <t xml:space="preserve"> </t>
    </r>
  </si>
  <si>
    <t>Sistema di protezione civile</t>
  </si>
  <si>
    <t xml:space="preserve"> (DIA, SCIA, CILA, permessi di costruire, aut. paessaggistiche)</t>
  </si>
  <si>
    <t xml:space="preserve">SCOSTAMENTO </t>
  </si>
  <si>
    <t>Spesa del nido/ n. iscritti nido</t>
  </si>
  <si>
    <t>,</t>
  </si>
  <si>
    <t>ANNO</t>
  </si>
  <si>
    <t>Titolo Obiettivo:</t>
  </si>
  <si>
    <t>Descrizione Obiettivo:</t>
  </si>
  <si>
    <t>Tempi di realizzazione</t>
  </si>
  <si>
    <t>Descrizione delle fasi di attuazione nell'anno:</t>
  </si>
  <si>
    <t>RAGGIUNTO</t>
  </si>
  <si>
    <t>ATTESO</t>
  </si>
  <si>
    <t>Scost.</t>
  </si>
  <si>
    <t>D3</t>
  </si>
  <si>
    <t>Redazione ed approvazione del Nuovo Regolamento per l'applicazione del contributo di costruzione</t>
  </si>
  <si>
    <t>Applicazione del Nuovo Regolamento</t>
  </si>
  <si>
    <t>Approvazione del Regolamento con Delibera del Consiglio Comunale</t>
  </si>
  <si>
    <t>Pubblicazione all'Albo Pretorio on line per 30 giorni (15+15)</t>
  </si>
  <si>
    <t>Pubblicazione sul Sito Istituzionale a disposizione dell'utenza</t>
  </si>
  <si>
    <t xml:space="preserve">INDICATORI DI RISULTATO </t>
  </si>
  <si>
    <t>RAGGIUNTO 2020</t>
  </si>
  <si>
    <t>Redazione del Nuovo Regolamento</t>
  </si>
  <si>
    <t>Approvazione in Consiglio Comunale</t>
  </si>
  <si>
    <t>Pubblicazione all'Albo Pretorio Online</t>
  </si>
  <si>
    <t>Pubblicazione sul Sito Istituzionale</t>
  </si>
  <si>
    <t>Attuazione</t>
  </si>
  <si>
    <t>RAZETTO PIERA</t>
  </si>
  <si>
    <t>n. ab. 2022</t>
  </si>
  <si>
    <t xml:space="preserve">Popolazione residente al 31/12 </t>
  </si>
  <si>
    <t>Dipendenti da assumere nell'anno</t>
  </si>
  <si>
    <t>ANNO 2021</t>
  </si>
  <si>
    <t>2021 - Previsioni</t>
  </si>
  <si>
    <t>n. ab. 2021 (preventivo)</t>
  </si>
  <si>
    <t>n. ab. 2023</t>
  </si>
  <si>
    <t>Indici di efficacia</t>
  </si>
  <si>
    <t>Indici di efficacia temporale</t>
  </si>
  <si>
    <t>% rispetto fasi e tempi</t>
  </si>
  <si>
    <t>Indici di efficienza economica</t>
  </si>
  <si>
    <t>Indici di qualità</t>
  </si>
  <si>
    <t>Transizione Digitale e Decreto Semplificazioni – CAD: Servizi on_line, App IO, SPID, PAGOPA</t>
  </si>
  <si>
    <t xml:space="preserve">Il Titolo III del DL Semplificazioni di luglio 2020 modifica il Codice dell’amministrazione digitale e fissa nuovi obiettivi di PA digitale, introducendo ed integrando le norme sull'Identità digitale, il domicilio digitale e l'accesso ai servizi digitali. La strategia digitale improntata punta a favorire ed agevolare l'interazione tra i cittadini e la Pubblica Amministrazione, per l'erogazione di servizi e i pagamenti on_line. 
A tal fine è stata sviluppata a livello centrale l'AppIO che permette ai cittadini di di ricevere messaggi, avvisi, comunicazioni, da qualunque ente pubblico via e-mail, dentro la app, o attraverso notifiche sul cellulare. E' possibile inoltre restare aggiornati sulle scadenze e di aggiungere un promemoria direttamente sul calendario personale. Per accedere ai servizi digitali i cittadini possono usare la CIE oppure avere un codice identificativo digitale (SPID), tra le possibilità previste vi è anche quella di pagare servizi o tributi. Alcuni Enti pubblici hanno già collegato alla AppIO alcuni servizi on_line per la gestione di pratiche o riscossione di proventi. 
L'obiettivo di questa Amministrazione è quello di rendere fruibili tutti i servizi anche in modalità digitale sulla AppIO, di attivare/incentivare il Servizio PagoPA digitali e renderli fruibili sulla nuova AppIO. </t>
  </si>
  <si>
    <t xml:space="preserve">Piano Transizione Digitale: perseguimento obiettivi locali </t>
  </si>
  <si>
    <t>App IO: sviluppo servizi digitali e fruibilità sulla piattaforma</t>
  </si>
  <si>
    <t>PagoPA: implementazione</t>
  </si>
  <si>
    <t>N. servizi on_line erogati dal portale istituzionale</t>
  </si>
  <si>
    <t>N. servizi on line accessibili tramite SPID</t>
  </si>
  <si>
    <t>N. servizi digitali fruibili su IO</t>
  </si>
  <si>
    <t>N. servizi anche a domanda individuate, tariffe e tributi pagabili tramite PagoPA</t>
  </si>
  <si>
    <t>% rispetto scadenze nazionali in materia di digializzazione (approvazione PTD, approvazione steps intermedi PTD, comunicazione obiettivi accessibilità)</t>
  </si>
  <si>
    <t>Accesso a tutti i servizi digitali delle Pubblica Amministrazione tramite l’identità digitale SPID o la CIE</t>
  </si>
  <si>
    <t>Avvio processo di trasformazione per consentire che i servizi digitali siano fruibili dal telefono attraverso l’applicazione “IO”</t>
  </si>
  <si>
    <t>Grado complessivo raggiungimento obiettivi di Piano Transizione Digitale annuo</t>
  </si>
  <si>
    <t>Redazione del Nuovo Regolamento per l'affidamento dei lavori, servizi e forniture di valore inferiore alle soglie di rilevanza cominitaria</t>
  </si>
  <si>
    <t>Il presente obiettivo gestionale deriva dalla necessità di regolamentare in modo univoco l' affidamento dei lavori, servizi e forniture di valore inferiore alle soglie di rilevanza comunitaria ai sensi dell'art. 36 del D.Lgs. 50/2016 e s.m.i.
I criteri e le tipologie dei vari parametri contenuti nelle Deliberazioni Comunali appaiono non sufficienti ad affrontare in modo esauriente l’ampia varietà dei casi trattati nella ordinaria attività degli uffici comunali competenti e le difficoltà incontrate sono state affrontate caso per caso con interpretazioni condotte dai responsabili degli uffici sulla scorta della consuetudine o pratica comune e/o con riferimento agli orientamenti giurisprudenziali più consolidati. Appare opportuno ricondurre ad un organico regolamento l’insieme delle discipline e modalità applicative che si sono consolidate nella prassi in modo da offrire agli operatori un riferimento univoco per quanto concerne l'affidamento dei lavori, servizi e forniture.</t>
  </si>
  <si>
    <t>AREA TECNICA E FINANZIARIA</t>
  </si>
  <si>
    <t>N. di affidamenti effettuati in base al Nuovo Regolamento</t>
  </si>
  <si>
    <t>ATTESO 2021</t>
  </si>
  <si>
    <t>RAGGIUNTO 2021</t>
  </si>
  <si>
    <t>C1</t>
  </si>
  <si>
    <t>Adeguamento infrastrutture digitali, migrazione in cloud dello sportello del cittadino</t>
  </si>
  <si>
    <t>OBIETTIVO GESTIONALE INTERSETTORIALE - OBIETTIVO 1</t>
  </si>
  <si>
    <t>OBIETTIVO GESTIONALE - OBIETTIVO 3</t>
  </si>
  <si>
    <t xml:space="preserve"> Redazione ed Approvazione del Regolamento di affidamento dei lavori, servizi e forniture di valore inferiore alle soglie di rilevanza comunitaria ai sensi dell'art. 36 del D.Lgs. 50/2016</t>
  </si>
  <si>
    <t>Risorse acquisite in compartecipazione con altri Enti (contributi/finanziamenti)</t>
  </si>
  <si>
    <t>n. ab. 2021
(consuntivo)</t>
  </si>
  <si>
    <t>Assistenza tecnico-amministrativa agli enti locali</t>
  </si>
  <si>
    <t>Risorse umane</t>
  </si>
  <si>
    <t>TURISMO</t>
  </si>
  <si>
    <t>Sviluppo e la valorizzazione del turismo</t>
  </si>
  <si>
    <t>Industria, PMI e Artigianato</t>
  </si>
  <si>
    <t>OBIETTIVO GESTIONALE - OBIETTIVO 2</t>
  </si>
  <si>
    <t>PALLARO CHIARA</t>
  </si>
  <si>
    <t>Informatizzazione dei registri delle pratiche edilizie</t>
  </si>
  <si>
    <t xml:space="preserve">Il presente obiettivo gestionale deriva dalla necessità di ottimizzare l'attività di ricerca e reperimento delle pratiche edilizie contenute nell'archivio comunale, procedendo alla registrazione delle stesse su file, con l'impostazione di criteri che ne consentano una facile e veloce ricerca. 
</t>
  </si>
  <si>
    <t xml:space="preserve">Reperimento e riordino cronologico delle pratiche </t>
  </si>
  <si>
    <t>Registrazione pratiche</t>
  </si>
  <si>
    <t>Completamento registrazioni</t>
  </si>
  <si>
    <t>Informatizzazione di tutti i registri delle pratiche edilizie (concessioni/autorizzazioni, DIA/SCIA, denunce attività edilizia libera)</t>
  </si>
  <si>
    <t>Reperimento pratiche secondo criteri impostati</t>
  </si>
  <si>
    <t>Impostazione file</t>
  </si>
  <si>
    <t>Reperimento e riordino pratiche</t>
  </si>
  <si>
    <t>C5</t>
  </si>
  <si>
    <t>AREA TECNICA</t>
  </si>
  <si>
    <t>OLIVERO GIANLUCA</t>
  </si>
  <si>
    <t>CASALEGNO GIANLUCA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</si>
</sst>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_-[$€-2]\ * #,##0.00_-;\-[$€-2]\ * #,##0.00_-;_-[$€-2]\ * &quot;-&quot;??_-"/>
    <numFmt numFmtId="167" formatCode="_(&quot;L.&quot;* #,##0.00_);_(&quot;L.&quot;* \(#,##0.00\);_(&quot;L.&quot;* &quot;-&quot;??_);_(@_)"/>
    <numFmt numFmtId="168" formatCode="&quot;€&quot;\ #,##0.00"/>
    <numFmt numFmtId="169" formatCode="#,##0.00\ &quot;€&quot;"/>
    <numFmt numFmtId="170" formatCode="_-* #,##0.00\ _€_-;\-* #,##0.00\ _€_-;_-* &quot;-&quot;??\ _€_-;_-@_-"/>
    <numFmt numFmtId="171" formatCode="[$€-2]\ #,##0;[Red]\-[$€-2]\ #,##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sz val="9"/>
      <color indexed="10"/>
      <name val="Tahoma"/>
      <family val="2"/>
    </font>
    <font>
      <b/>
      <sz val="10"/>
      <name val="Arial"/>
      <family val="2"/>
    </font>
    <font>
      <sz val="14"/>
      <name val="Tahoma"/>
      <family val="2"/>
    </font>
    <font>
      <sz val="11"/>
      <color indexed="8"/>
      <name val="Calibri"/>
      <family val="2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ahoma"/>
      <family val="2"/>
    </font>
    <font>
      <b/>
      <i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</font>
    <font>
      <sz val="10"/>
      <color theme="0"/>
      <name val="Tahoma"/>
      <family val="2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1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166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/>
    <xf numFmtId="0" fontId="6" fillId="0" borderId="0"/>
    <xf numFmtId="167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2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26" fillId="0" borderId="0" applyFont="0" applyFill="0" applyBorder="0" applyAlignment="0" applyProtection="0"/>
    <xf numFmtId="0" fontId="6" fillId="0" borderId="0"/>
  </cellStyleXfs>
  <cellXfs count="979">
    <xf numFmtId="0" fontId="0" fillId="0" borderId="0" xfId="0"/>
    <xf numFmtId="0" fontId="7" fillId="0" borderId="1" xfId="7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6" fillId="0" borderId="0" xfId="7" applyFont="1"/>
    <xf numFmtId="10" fontId="6" fillId="0" borderId="0" xfId="7" applyNumberFormat="1" applyFont="1"/>
    <xf numFmtId="0" fontId="12" fillId="0" borderId="0" xfId="7" applyFont="1"/>
    <xf numFmtId="0" fontId="9" fillId="0" borderId="0" xfId="7" applyFont="1"/>
    <xf numFmtId="0" fontId="13" fillId="0" borderId="0" xfId="7" applyFont="1"/>
    <xf numFmtId="0" fontId="7" fillId="2" borderId="3" xfId="7" applyFont="1" applyFill="1" applyBorder="1" applyAlignment="1">
      <alignment vertical="center"/>
    </xf>
    <xf numFmtId="0" fontId="7" fillId="2" borderId="4" xfId="7" applyFont="1" applyFill="1" applyBorder="1" applyAlignment="1">
      <alignment vertical="center"/>
    </xf>
    <xf numFmtId="1" fontId="7" fillId="2" borderId="5" xfId="7" applyNumberFormat="1" applyFont="1" applyFill="1" applyBorder="1" applyAlignment="1" applyProtection="1">
      <alignment vertical="center" wrapText="1"/>
      <protection locked="0"/>
    </xf>
    <xf numFmtId="1" fontId="7" fillId="2" borderId="6" xfId="7" applyNumberFormat="1" applyFont="1" applyFill="1" applyBorder="1" applyAlignment="1" applyProtection="1">
      <alignment vertical="center" wrapText="1"/>
      <protection locked="0"/>
    </xf>
    <xf numFmtId="0" fontId="7" fillId="2" borderId="5" xfId="7" applyFont="1" applyFill="1" applyBorder="1" applyAlignment="1">
      <alignment vertical="center"/>
    </xf>
    <xf numFmtId="0" fontId="6" fillId="0" borderId="0" xfId="7" applyFont="1" applyFill="1"/>
    <xf numFmtId="0" fontId="6" fillId="0" borderId="8" xfId="7" applyFont="1" applyFill="1" applyBorder="1" applyAlignment="1"/>
    <xf numFmtId="0" fontId="6" fillId="0" borderId="9" xfId="7" applyFont="1" applyFill="1" applyBorder="1" applyAlignment="1"/>
    <xf numFmtId="0" fontId="6" fillId="0" borderId="10" xfId="7" applyFont="1" applyFill="1" applyBorder="1" applyAlignment="1"/>
    <xf numFmtId="0" fontId="6" fillId="0" borderId="0" xfId="7" applyFont="1" applyAlignment="1">
      <alignment horizontal="left"/>
    </xf>
    <xf numFmtId="0" fontId="6" fillId="0" borderId="0" xfId="7" applyFont="1" applyFill="1" applyBorder="1" applyAlignment="1"/>
    <xf numFmtId="168" fontId="9" fillId="4" borderId="16" xfId="7" applyNumberFormat="1" applyFont="1" applyFill="1" applyBorder="1" applyProtection="1">
      <protection hidden="1"/>
    </xf>
    <xf numFmtId="168" fontId="14" fillId="2" borderId="18" xfId="7" applyNumberFormat="1" applyFont="1" applyFill="1" applyBorder="1" applyAlignment="1" applyProtection="1">
      <alignment vertical="center"/>
    </xf>
    <xf numFmtId="0" fontId="7" fillId="0" borderId="19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7" fillId="0" borderId="0" xfId="7" applyFont="1"/>
    <xf numFmtId="0" fontId="10" fillId="0" borderId="21" xfId="7" applyFont="1" applyFill="1" applyBorder="1" applyAlignment="1" applyProtection="1">
      <alignment horizontal="center" vertical="center"/>
      <protection hidden="1"/>
    </xf>
    <xf numFmtId="168" fontId="14" fillId="2" borderId="16" xfId="7" applyNumberFormat="1" applyFont="1" applyFill="1" applyBorder="1" applyAlignment="1" applyProtection="1">
      <alignment vertical="center"/>
    </xf>
    <xf numFmtId="0" fontId="6" fillId="0" borderId="19" xfId="7" applyFont="1" applyBorder="1"/>
    <xf numFmtId="0" fontId="6" fillId="0" borderId="0" xfId="7" applyFont="1" applyBorder="1"/>
    <xf numFmtId="0" fontId="6" fillId="0" borderId="20" xfId="7" applyFont="1" applyBorder="1"/>
    <xf numFmtId="3" fontId="6" fillId="0" borderId="0" xfId="7" applyNumberFormat="1" applyFont="1"/>
    <xf numFmtId="0" fontId="6" fillId="0" borderId="0" xfId="8" applyAlignment="1" applyProtection="1">
      <alignment horizontal="center" vertical="center"/>
      <protection locked="0"/>
    </xf>
    <xf numFmtId="0" fontId="6" fillId="0" borderId="0" xfId="8" applyAlignment="1" applyProtection="1">
      <alignment horizontal="center" vertical="center"/>
    </xf>
    <xf numFmtId="0" fontId="10" fillId="0" borderId="0" xfId="8" applyFont="1" applyAlignment="1" applyProtection="1">
      <alignment horizontal="center" vertical="center"/>
      <protection locked="0"/>
    </xf>
    <xf numFmtId="0" fontId="5" fillId="0" borderId="0" xfId="7" applyBorder="1" applyAlignment="1" applyProtection="1">
      <alignment vertical="top"/>
      <protection locked="0"/>
    </xf>
    <xf numFmtId="0" fontId="6" fillId="0" borderId="0" xfId="8" applyBorder="1" applyAlignment="1" applyProtection="1">
      <alignment horizontal="center" vertical="center"/>
      <protection locked="0"/>
    </xf>
    <xf numFmtId="0" fontId="6" fillId="0" borderId="15" xfId="8" applyBorder="1" applyAlignment="1" applyProtection="1">
      <alignment horizontal="center" vertical="center"/>
      <protection locked="0"/>
    </xf>
    <xf numFmtId="0" fontId="6" fillId="0" borderId="17" xfId="8" applyBorder="1" applyAlignment="1" applyProtection="1">
      <alignment horizontal="center" vertical="center"/>
      <protection locked="0"/>
    </xf>
    <xf numFmtId="0" fontId="5" fillId="0" borderId="0" xfId="7" applyAlignment="1" applyProtection="1">
      <alignment horizontal="center" vertical="center"/>
      <protection locked="0"/>
    </xf>
    <xf numFmtId="0" fontId="5" fillId="0" borderId="15" xfId="7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3" xfId="0" applyBorder="1"/>
    <xf numFmtId="0" fontId="0" fillId="0" borderId="17" xfId="0" applyBorder="1" applyAlignment="1">
      <alignment wrapText="1"/>
    </xf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wrapText="1"/>
    </xf>
    <xf numFmtId="0" fontId="23" fillId="0" borderId="0" xfId="0" applyFont="1"/>
    <xf numFmtId="0" fontId="0" fillId="0" borderId="13" xfId="0" applyBorder="1" applyAlignment="1">
      <alignment wrapText="1"/>
    </xf>
    <xf numFmtId="43" fontId="23" fillId="0" borderId="0" xfId="2" applyFont="1"/>
    <xf numFmtId="43" fontId="23" fillId="0" borderId="0" xfId="0" applyNumberFormat="1" applyFont="1"/>
    <xf numFmtId="43" fontId="0" fillId="0" borderId="0" xfId="0" applyNumberFormat="1"/>
    <xf numFmtId="0" fontId="23" fillId="0" borderId="0" xfId="0" applyFont="1" applyAlignment="1">
      <alignment horizontal="center" vertical="center"/>
    </xf>
    <xf numFmtId="0" fontId="0" fillId="0" borderId="27" xfId="0" applyBorder="1" applyAlignment="1">
      <alignment horizont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13" fillId="0" borderId="0" xfId="8" applyFont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168" fontId="9" fillId="8" borderId="15" xfId="7" applyNumberFormat="1" applyFont="1" applyFill="1" applyBorder="1" applyAlignment="1" applyProtection="1">
      <alignment vertical="center"/>
      <protection locked="0"/>
    </xf>
    <xf numFmtId="168" fontId="9" fillId="8" borderId="16" xfId="7" applyNumberFormat="1" applyFont="1" applyFill="1" applyBorder="1" applyAlignment="1" applyProtection="1">
      <alignment vertical="center"/>
      <protection locked="0"/>
    </xf>
    <xf numFmtId="168" fontId="9" fillId="8" borderId="91" xfId="7" applyNumberFormat="1" applyFont="1" applyFill="1" applyBorder="1" applyAlignment="1" applyProtection="1">
      <alignment vertical="center"/>
      <protection locked="0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0" fontId="28" fillId="0" borderId="0" xfId="0" applyFont="1"/>
    <xf numFmtId="0" fontId="29" fillId="0" borderId="24" xfId="7" applyFont="1" applyFill="1" applyBorder="1" applyAlignment="1">
      <alignment horizontal="center" vertical="center" wrapText="1"/>
    </xf>
    <xf numFmtId="0" fontId="30" fillId="0" borderId="0" xfId="7" applyFont="1" applyAlignment="1">
      <alignment horizontal="center" vertical="center" wrapText="1"/>
    </xf>
    <xf numFmtId="0" fontId="31" fillId="0" borderId="0" xfId="0" applyFont="1"/>
    <xf numFmtId="0" fontId="30" fillId="0" borderId="24" xfId="7" applyFont="1" applyFill="1" applyBorder="1"/>
    <xf numFmtId="0" fontId="30" fillId="0" borderId="0" xfId="7" applyFont="1"/>
    <xf numFmtId="0" fontId="30" fillId="0" borderId="0" xfId="7" applyFont="1" applyFill="1"/>
    <xf numFmtId="0" fontId="31" fillId="0" borderId="0" xfId="0" applyFont="1" applyAlignment="1">
      <alignment wrapText="1"/>
    </xf>
    <xf numFmtId="0" fontId="31" fillId="0" borderId="0" xfId="0" applyFont="1" applyAlignment="1">
      <alignment horizontal="right"/>
    </xf>
    <xf numFmtId="0" fontId="27" fillId="0" borderId="22" xfId="7" applyFont="1" applyBorder="1" applyAlignment="1">
      <alignment horizontal="center"/>
    </xf>
    <xf numFmtId="169" fontId="6" fillId="0" borderId="0" xfId="7" applyNumberFormat="1" applyFont="1"/>
    <xf numFmtId="168" fontId="9" fillId="8" borderId="25" xfId="7" applyNumberFormat="1" applyFont="1" applyFill="1" applyBorder="1" applyAlignment="1" applyProtection="1">
      <alignment vertical="center"/>
      <protection locked="0"/>
    </xf>
    <xf numFmtId="168" fontId="9" fillId="0" borderId="25" xfId="7" applyNumberFormat="1" applyFont="1" applyFill="1" applyBorder="1" applyAlignment="1" applyProtection="1">
      <alignment vertical="center"/>
      <protection locked="0"/>
    </xf>
    <xf numFmtId="0" fontId="6" fillId="0" borderId="15" xfId="7" applyFont="1" applyBorder="1"/>
    <xf numFmtId="0" fontId="9" fillId="2" borderId="15" xfId="7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6" fillId="2" borderId="15" xfId="8" applyFill="1" applyBorder="1" applyAlignment="1">
      <alignment horizontal="center" vertical="center" wrapText="1"/>
    </xf>
    <xf numFmtId="0" fontId="9" fillId="2" borderId="15" xfId="8" applyFont="1" applyFill="1" applyBorder="1" applyAlignment="1">
      <alignment horizontal="center" vertical="center" textRotation="90"/>
    </xf>
    <xf numFmtId="0" fontId="6" fillId="13" borderId="15" xfId="8" applyFill="1" applyBorder="1" applyAlignment="1" applyProtection="1">
      <alignment horizontal="center" vertical="center"/>
      <protection locked="0"/>
    </xf>
    <xf numFmtId="0" fontId="6" fillId="13" borderId="17" xfId="8" applyFill="1" applyBorder="1" applyAlignment="1" applyProtection="1">
      <alignment horizontal="center" vertical="center"/>
      <protection locked="0"/>
    </xf>
    <xf numFmtId="0" fontId="5" fillId="2" borderId="15" xfId="7" applyFill="1" applyBorder="1" applyAlignment="1">
      <alignment horizontal="center" vertical="center" wrapText="1"/>
    </xf>
    <xf numFmtId="0" fontId="14" fillId="2" borderId="21" xfId="7" applyFont="1" applyFill="1" applyBorder="1" applyAlignment="1" applyProtection="1">
      <alignment horizontal="center" vertical="center"/>
      <protection hidden="1"/>
    </xf>
    <xf numFmtId="0" fontId="9" fillId="2" borderId="16" xfId="7" applyFont="1" applyFill="1" applyBorder="1" applyAlignment="1" applyProtection="1">
      <alignment horizontal="center" vertical="center"/>
      <protection hidden="1"/>
    </xf>
    <xf numFmtId="168" fontId="14" fillId="2" borderId="144" xfId="7" applyNumberFormat="1" applyFont="1" applyFill="1" applyBorder="1" applyAlignment="1" applyProtection="1">
      <alignment vertical="center"/>
    </xf>
    <xf numFmtId="0" fontId="7" fillId="0" borderId="29" xfId="7" applyFont="1" applyBorder="1" applyAlignment="1">
      <alignment horizontal="center"/>
    </xf>
    <xf numFmtId="0" fontId="8" fillId="0" borderId="38" xfId="7" applyFont="1" applyBorder="1" applyAlignment="1">
      <alignment horizontal="center"/>
    </xf>
    <xf numFmtId="0" fontId="14" fillId="2" borderId="2" xfId="7" applyFont="1" applyFill="1" applyBorder="1" applyAlignment="1" applyProtection="1">
      <alignment horizontal="center" vertical="center"/>
      <protection hidden="1"/>
    </xf>
    <xf numFmtId="168" fontId="14" fillId="2" borderId="145" xfId="7" applyNumberFormat="1" applyFont="1" applyFill="1" applyBorder="1" applyAlignment="1" applyProtection="1">
      <alignment vertical="center"/>
    </xf>
    <xf numFmtId="168" fontId="9" fillId="8" borderId="2" xfId="7" applyNumberFormat="1" applyFont="1" applyFill="1" applyBorder="1" applyAlignment="1" applyProtection="1">
      <alignment vertical="center"/>
      <protection locked="0"/>
    </xf>
    <xf numFmtId="168" fontId="14" fillId="2" borderId="31" xfId="7" applyNumberFormat="1" applyFont="1" applyFill="1" applyBorder="1" applyAlignment="1" applyProtection="1">
      <alignment vertical="center"/>
    </xf>
    <xf numFmtId="168" fontId="9" fillId="8" borderId="117" xfId="7" applyNumberFormat="1" applyFont="1" applyFill="1" applyBorder="1" applyAlignment="1" applyProtection="1">
      <alignment vertical="center"/>
      <protection locked="0"/>
    </xf>
    <xf numFmtId="168" fontId="14" fillId="2" borderId="33" xfId="7" applyNumberFormat="1" applyFont="1" applyFill="1" applyBorder="1" applyAlignment="1" applyProtection="1">
      <alignment vertical="center"/>
    </xf>
    <xf numFmtId="0" fontId="9" fillId="2" borderId="25" xfId="7" applyFont="1" applyFill="1" applyBorder="1" applyAlignment="1" applyProtection="1">
      <alignment horizontal="center" vertical="center"/>
      <protection hidden="1"/>
    </xf>
    <xf numFmtId="4" fontId="10" fillId="8" borderId="19" xfId="7" applyNumberFormat="1" applyFont="1" applyFill="1" applyBorder="1" applyAlignment="1" applyProtection="1">
      <alignment horizontal="center" vertical="center" wrapText="1"/>
      <protection locked="0"/>
    </xf>
    <xf numFmtId="4" fontId="10" fillId="8" borderId="20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7" applyNumberFormat="1" applyFont="1"/>
    <xf numFmtId="0" fontId="6" fillId="0" borderId="22" xfId="7" applyFont="1" applyBorder="1" applyAlignment="1">
      <alignment horizontal="center"/>
    </xf>
    <xf numFmtId="0" fontId="6" fillId="0" borderId="1" xfId="7" applyFont="1" applyBorder="1" applyAlignment="1">
      <alignment horizontal="center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4" fontId="11" fillId="8" borderId="146" xfId="7" applyNumberFormat="1" applyFont="1" applyFill="1" applyBorder="1" applyAlignment="1" applyProtection="1">
      <alignment horizontal="center" vertical="center" wrapText="1"/>
      <protection locked="0"/>
    </xf>
    <xf numFmtId="4" fontId="10" fillId="8" borderId="0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61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135" xfId="7" applyNumberFormat="1" applyFont="1" applyFill="1" applyBorder="1" applyAlignment="1" applyProtection="1">
      <alignment horizontal="center" vertical="center" wrapText="1"/>
      <protection locked="0"/>
    </xf>
    <xf numFmtId="0" fontId="14" fillId="2" borderId="89" xfId="7" applyFont="1" applyFill="1" applyBorder="1" applyAlignment="1" applyProtection="1">
      <alignment horizontal="center" vertical="center"/>
      <protection hidden="1"/>
    </xf>
    <xf numFmtId="0" fontId="9" fillId="2" borderId="94" xfId="7" applyFont="1" applyFill="1" applyBorder="1" applyAlignment="1" applyProtection="1">
      <alignment horizontal="center" vertical="center"/>
      <protection hidden="1"/>
    </xf>
    <xf numFmtId="0" fontId="6" fillId="8" borderId="41" xfId="0" applyFont="1" applyFill="1" applyBorder="1" applyAlignment="1" applyProtection="1">
      <alignment vertical="center" wrapText="1"/>
    </xf>
    <xf numFmtId="0" fontId="0" fillId="8" borderId="71" xfId="0" applyFill="1" applyBorder="1" applyAlignment="1" applyProtection="1">
      <alignment vertical="center" wrapText="1"/>
    </xf>
    <xf numFmtId="0" fontId="0" fillId="8" borderId="19" xfId="0" applyFill="1" applyBorder="1" applyAlignment="1" applyProtection="1">
      <alignment vertical="center" wrapText="1"/>
    </xf>
    <xf numFmtId="0" fontId="0" fillId="8" borderId="88" xfId="0" applyFill="1" applyBorder="1" applyAlignment="1" applyProtection="1">
      <alignment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9" borderId="105" xfId="0" applyFont="1" applyFill="1" applyBorder="1" applyAlignment="1" applyProtection="1">
      <alignment horizontal="center" vertical="center" wrapText="1"/>
    </xf>
    <xf numFmtId="0" fontId="10" fillId="9" borderId="106" xfId="0" applyFont="1" applyFill="1" applyBorder="1" applyAlignment="1" applyProtection="1">
      <alignment horizontal="center" vertical="center" wrapText="1"/>
    </xf>
    <xf numFmtId="0" fontId="10" fillId="9" borderId="107" xfId="0" applyFont="1" applyFill="1" applyBorder="1" applyAlignment="1" applyProtection="1">
      <alignment horizontal="center" vertical="center" wrapText="1"/>
    </xf>
    <xf numFmtId="0" fontId="10" fillId="9" borderId="108" xfId="0" applyFont="1" applyFill="1" applyBorder="1" applyAlignment="1" applyProtection="1">
      <alignment horizontal="center" vertical="center" wrapText="1"/>
    </xf>
    <xf numFmtId="0" fontId="10" fillId="9" borderId="109" xfId="0" applyFont="1" applyFill="1" applyBorder="1" applyAlignment="1" applyProtection="1">
      <alignment horizontal="center" vertical="center" wrapText="1"/>
    </xf>
    <xf numFmtId="0" fontId="6" fillId="9" borderId="15" xfId="25" applyFont="1" applyFill="1" applyBorder="1" applyAlignment="1" applyProtection="1">
      <alignment horizontal="center" vertical="center"/>
    </xf>
    <xf numFmtId="0" fontId="6" fillId="9" borderId="104" xfId="25" applyFont="1" applyFill="1" applyBorder="1" applyAlignment="1" applyProtection="1">
      <alignment horizontal="center" vertical="center"/>
    </xf>
    <xf numFmtId="0" fontId="9" fillId="12" borderId="115" xfId="25" applyFont="1" applyFill="1" applyBorder="1" applyAlignment="1" applyProtection="1">
      <alignment horizontal="center" vertical="center"/>
      <protection locked="0"/>
    </xf>
    <xf numFmtId="0" fontId="9" fillId="12" borderId="116" xfId="25" applyFont="1" applyFill="1" applyBorder="1" applyAlignment="1" applyProtection="1">
      <alignment horizontal="center" vertical="center"/>
      <protection locked="0"/>
    </xf>
    <xf numFmtId="0" fontId="9" fillId="12" borderId="112" xfId="25" applyFont="1" applyFill="1" applyBorder="1" applyAlignment="1" applyProtection="1">
      <alignment horizontal="center" vertical="center"/>
      <protection locked="0"/>
    </xf>
    <xf numFmtId="0" fontId="9" fillId="12" borderId="113" xfId="25" applyFon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6" fillId="0" borderId="10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9" fillId="12" borderId="155" xfId="25" applyFont="1" applyFill="1" applyBorder="1" applyAlignment="1" applyProtection="1">
      <alignment horizontal="center" vertical="center"/>
      <protection locked="0"/>
    </xf>
    <xf numFmtId="0" fontId="9" fillId="12" borderId="154" xfId="25" applyFont="1" applyFill="1" applyBorder="1" applyAlignment="1" applyProtection="1">
      <alignment horizontal="center" vertical="center"/>
      <protection locked="0"/>
    </xf>
    <xf numFmtId="0" fontId="9" fillId="12" borderId="156" xfId="25" applyFont="1" applyFill="1" applyBorder="1" applyAlignment="1" applyProtection="1">
      <alignment horizontal="center" vertical="center"/>
      <protection locked="0"/>
    </xf>
    <xf numFmtId="0" fontId="0" fillId="0" borderId="117" xfId="0" applyFill="1" applyBorder="1" applyAlignment="1" applyProtection="1">
      <alignment horizontal="center" vertical="center"/>
      <protection locked="0"/>
    </xf>
    <xf numFmtId="0" fontId="3" fillId="0" borderId="15" xfId="7" applyFont="1" applyBorder="1" applyAlignment="1" applyProtection="1">
      <alignment horizontal="center" vertical="center"/>
      <protection locked="0"/>
    </xf>
    <xf numFmtId="0" fontId="6" fillId="0" borderId="118" xfId="0" applyFont="1" applyFill="1" applyBorder="1" applyAlignment="1" applyProtection="1">
      <alignment horizontal="center" vertical="center"/>
      <protection locked="0"/>
    </xf>
    <xf numFmtId="0" fontId="10" fillId="9" borderId="154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2" xfId="0" applyBorder="1" applyAlignment="1" applyProtection="1">
      <alignment vertical="center"/>
      <protection locked="0"/>
    </xf>
    <xf numFmtId="0" fontId="33" fillId="8" borderId="15" xfId="8" applyFont="1" applyFill="1" applyBorder="1" applyAlignment="1" applyProtection="1">
      <alignment horizontal="center" vertical="center"/>
      <protection locked="0"/>
    </xf>
    <xf numFmtId="0" fontId="6" fillId="8" borderId="15" xfId="8" applyFill="1" applyBorder="1" applyAlignment="1" applyProtection="1">
      <alignment horizontal="center" vertical="center"/>
      <protection locked="0"/>
    </xf>
    <xf numFmtId="0" fontId="9" fillId="9" borderId="91" xfId="0" applyFont="1" applyFill="1" applyBorder="1" applyAlignment="1" applyProtection="1">
      <alignment horizontal="center" vertical="center" textRotation="90"/>
    </xf>
    <xf numFmtId="0" fontId="6" fillId="0" borderId="160" xfId="0" applyFont="1" applyFill="1" applyBorder="1" applyAlignment="1" applyProtection="1">
      <alignment horizontal="center" vertical="center"/>
      <protection locked="0"/>
    </xf>
    <xf numFmtId="0" fontId="0" fillId="0" borderId="161" xfId="0" applyFill="1" applyBorder="1" applyAlignment="1" applyProtection="1">
      <alignment horizontal="center" vertical="center"/>
      <protection locked="0"/>
    </xf>
    <xf numFmtId="0" fontId="6" fillId="0" borderId="113" xfId="0" applyFont="1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9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6" fillId="2" borderId="15" xfId="8" applyFill="1" applyBorder="1" applyAlignment="1">
      <alignment horizontal="center" vertical="center" wrapText="1"/>
    </xf>
    <xf numFmtId="165" fontId="1" fillId="14" borderId="13" xfId="10" applyFont="1" applyFill="1" applyBorder="1"/>
    <xf numFmtId="0" fontId="0" fillId="14" borderId="13" xfId="0" applyFill="1" applyBorder="1"/>
    <xf numFmtId="0" fontId="0" fillId="15" borderId="13" xfId="0" applyFill="1" applyBorder="1"/>
    <xf numFmtId="0" fontId="0" fillId="16" borderId="13" xfId="0" applyFill="1" applyBorder="1"/>
    <xf numFmtId="168" fontId="0" fillId="16" borderId="14" xfId="0" applyNumberFormat="1" applyFill="1" applyBorder="1"/>
    <xf numFmtId="0" fontId="0" fillId="17" borderId="13" xfId="0" applyFill="1" applyBorder="1"/>
    <xf numFmtId="168" fontId="0" fillId="17" borderId="14" xfId="0" applyNumberFormat="1" applyFill="1" applyBorder="1"/>
    <xf numFmtId="165" fontId="1" fillId="14" borderId="15" xfId="10" applyFont="1" applyFill="1" applyBorder="1"/>
    <xf numFmtId="0" fontId="0" fillId="14" borderId="15" xfId="0" applyFill="1" applyBorder="1"/>
    <xf numFmtId="0" fontId="0" fillId="15" borderId="15" xfId="0" applyFill="1" applyBorder="1"/>
    <xf numFmtId="168" fontId="0" fillId="15" borderId="15" xfId="0" applyNumberFormat="1" applyFill="1" applyBorder="1"/>
    <xf numFmtId="0" fontId="0" fillId="16" borderId="15" xfId="0" applyFill="1" applyBorder="1"/>
    <xf numFmtId="168" fontId="0" fillId="16" borderId="16" xfId="0" applyNumberFormat="1" applyFill="1" applyBorder="1"/>
    <xf numFmtId="0" fontId="0" fillId="17" borderId="15" xfId="0" applyFill="1" applyBorder="1"/>
    <xf numFmtId="168" fontId="0" fillId="17" borderId="16" xfId="0" applyNumberFormat="1" applyFill="1" applyBorder="1"/>
    <xf numFmtId="168" fontId="1" fillId="14" borderId="15" xfId="10" applyNumberFormat="1" applyFont="1" applyFill="1" applyBorder="1"/>
    <xf numFmtId="168" fontId="0" fillId="14" borderId="15" xfId="0" applyNumberFormat="1" applyFill="1" applyBorder="1"/>
    <xf numFmtId="165" fontId="1" fillId="14" borderId="17" xfId="10" applyFont="1" applyFill="1" applyBorder="1"/>
    <xf numFmtId="0" fontId="0" fillId="14" borderId="17" xfId="0" applyFill="1" applyBorder="1"/>
    <xf numFmtId="0" fontId="0" fillId="15" borderId="17" xfId="0" applyFill="1" applyBorder="1"/>
    <xf numFmtId="168" fontId="0" fillId="15" borderId="17" xfId="0" applyNumberFormat="1" applyFill="1" applyBorder="1"/>
    <xf numFmtId="0" fontId="0" fillId="16" borderId="17" xfId="0" applyFill="1" applyBorder="1"/>
    <xf numFmtId="168" fontId="0" fillId="16" borderId="18" xfId="0" applyNumberFormat="1" applyFill="1" applyBorder="1"/>
    <xf numFmtId="0" fontId="0" fillId="17" borderId="17" xfId="0" applyFill="1" applyBorder="1"/>
    <xf numFmtId="168" fontId="0" fillId="17" borderId="18" xfId="0" applyNumberFormat="1" applyFill="1" applyBorder="1"/>
    <xf numFmtId="43" fontId="1" fillId="14" borderId="15" xfId="2" applyFont="1" applyFill="1" applyBorder="1" applyAlignment="1">
      <alignment wrapText="1"/>
    </xf>
    <xf numFmtId="2" fontId="0" fillId="14" borderId="15" xfId="0" applyNumberFormat="1" applyFill="1" applyBorder="1"/>
    <xf numFmtId="2" fontId="0" fillId="15" borderId="15" xfId="0" applyNumberFormat="1" applyFill="1" applyBorder="1"/>
    <xf numFmtId="0" fontId="1" fillId="14" borderId="15" xfId="10" applyNumberFormat="1" applyFont="1" applyFill="1" applyBorder="1"/>
    <xf numFmtId="10" fontId="0" fillId="16" borderId="16" xfId="0" applyNumberFormat="1" applyFill="1" applyBorder="1"/>
    <xf numFmtId="10" fontId="0" fillId="17" borderId="16" xfId="0" applyNumberFormat="1" applyFill="1" applyBorder="1"/>
    <xf numFmtId="43" fontId="1" fillId="14" borderId="17" xfId="2" applyFont="1" applyFill="1" applyBorder="1"/>
    <xf numFmtId="2" fontId="0" fillId="15" borderId="17" xfId="0" applyNumberFormat="1" applyFill="1" applyBorder="1"/>
    <xf numFmtId="0" fontId="1" fillId="0" borderId="17" xfId="0" applyFont="1" applyBorder="1" applyAlignment="1">
      <alignment wrapText="1"/>
    </xf>
    <xf numFmtId="2" fontId="1" fillId="14" borderId="15" xfId="2" applyNumberFormat="1" applyFont="1" applyFill="1" applyBorder="1"/>
    <xf numFmtId="168" fontId="1" fillId="14" borderId="15" xfId="2" applyNumberFormat="1" applyFont="1" applyFill="1" applyBorder="1"/>
    <xf numFmtId="168" fontId="1" fillId="14" borderId="17" xfId="2" applyNumberFormat="1" applyFont="1" applyFill="1" applyBorder="1"/>
    <xf numFmtId="168" fontId="0" fillId="14" borderId="17" xfId="0" applyNumberFormat="1" applyFill="1" applyBorder="1"/>
    <xf numFmtId="168" fontId="1" fillId="14" borderId="27" xfId="2" applyNumberFormat="1" applyFont="1" applyFill="1" applyBorder="1"/>
    <xf numFmtId="0" fontId="0" fillId="14" borderId="27" xfId="0" applyFill="1" applyBorder="1"/>
    <xf numFmtId="168" fontId="1" fillId="14" borderId="13" xfId="10" applyNumberFormat="1" applyFont="1" applyFill="1" applyBorder="1"/>
    <xf numFmtId="168" fontId="1" fillId="14" borderId="17" xfId="10" applyNumberFormat="1" applyFont="1" applyFill="1" applyBorder="1"/>
    <xf numFmtId="4" fontId="1" fillId="14" borderId="27" xfId="2" applyNumberFormat="1" applyFont="1" applyFill="1" applyBorder="1"/>
    <xf numFmtId="0" fontId="0" fillId="15" borderId="27" xfId="0" applyFill="1" applyBorder="1"/>
    <xf numFmtId="0" fontId="0" fillId="16" borderId="27" xfId="0" applyFill="1" applyBorder="1"/>
    <xf numFmtId="168" fontId="0" fillId="16" borderId="32" xfId="0" applyNumberFormat="1" applyFill="1" applyBorder="1"/>
    <xf numFmtId="0" fontId="0" fillId="17" borderId="27" xfId="0" applyFill="1" applyBorder="1"/>
    <xf numFmtId="168" fontId="0" fillId="17" borderId="32" xfId="0" applyNumberFormat="1" applyFill="1" applyBorder="1"/>
    <xf numFmtId="43" fontId="1" fillId="0" borderId="0" xfId="2" applyFont="1"/>
    <xf numFmtId="165" fontId="1" fillId="14" borderId="27" xfId="10" applyFont="1" applyFill="1" applyBorder="1"/>
    <xf numFmtId="0" fontId="0" fillId="15" borderId="29" xfId="0" applyFill="1" applyBorder="1"/>
    <xf numFmtId="0" fontId="0" fillId="16" borderId="29" xfId="0" applyFill="1" applyBorder="1"/>
    <xf numFmtId="168" fontId="0" fillId="16" borderId="38" xfId="0" applyNumberFormat="1" applyFill="1" applyBorder="1"/>
    <xf numFmtId="0" fontId="0" fillId="17" borderId="29" xfId="0" applyFill="1" applyBorder="1"/>
    <xf numFmtId="0" fontId="0" fillId="0" borderId="117" xfId="0" applyBorder="1" applyAlignment="1">
      <alignment horizontal="center" vertical="center"/>
    </xf>
    <xf numFmtId="0" fontId="0" fillId="0" borderId="117" xfId="0" applyBorder="1" applyAlignment="1">
      <alignment wrapText="1"/>
    </xf>
    <xf numFmtId="4" fontId="1" fillId="15" borderId="2" xfId="10" applyNumberFormat="1" applyFont="1" applyFill="1" applyBorder="1"/>
    <xf numFmtId="4" fontId="1" fillId="15" borderId="2" xfId="2" applyNumberFormat="1" applyFont="1" applyFill="1" applyBorder="1"/>
    <xf numFmtId="2" fontId="1" fillId="15" borderId="2" xfId="2" applyNumberFormat="1" applyFont="1" applyFill="1" applyBorder="1"/>
    <xf numFmtId="43" fontId="1" fillId="15" borderId="2" xfId="2" applyFont="1" applyFill="1" applyBorder="1"/>
    <xf numFmtId="39" fontId="1" fillId="15" borderId="2" xfId="2" applyNumberFormat="1" applyFont="1" applyFill="1" applyBorder="1"/>
    <xf numFmtId="168" fontId="1" fillId="15" borderId="2" xfId="10" applyNumberFormat="1" applyFont="1" applyFill="1" applyBorder="1"/>
    <xf numFmtId="168" fontId="1" fillId="15" borderId="2" xfId="2" applyNumberFormat="1" applyFont="1" applyFill="1" applyBorder="1"/>
    <xf numFmtId="164" fontId="1" fillId="15" borderId="2" xfId="2" applyNumberFormat="1" applyFont="1" applyFill="1" applyBorder="1"/>
    <xf numFmtId="165" fontId="1" fillId="15" borderId="2" xfId="10" applyFont="1" applyFill="1" applyBorder="1"/>
    <xf numFmtId="165" fontId="0" fillId="14" borderId="16" xfId="10" applyFont="1" applyFill="1" applyBorder="1"/>
    <xf numFmtId="10" fontId="0" fillId="14" borderId="16" xfId="0" applyNumberFormat="1" applyFill="1" applyBorder="1"/>
    <xf numFmtId="2" fontId="0" fillId="14" borderId="16" xfId="0" applyNumberFormat="1" applyFill="1" applyBorder="1"/>
    <xf numFmtId="0" fontId="0" fillId="14" borderId="16" xfId="0" applyFill="1" applyBorder="1"/>
    <xf numFmtId="168" fontId="0" fillId="14" borderId="16" xfId="0" applyNumberFormat="1" applyFill="1" applyBorder="1"/>
    <xf numFmtId="168" fontId="0" fillId="15" borderId="16" xfId="0" applyNumberFormat="1" applyFill="1" applyBorder="1"/>
    <xf numFmtId="2" fontId="0" fillId="15" borderId="16" xfId="0" applyNumberFormat="1" applyFill="1" applyBorder="1"/>
    <xf numFmtId="10" fontId="0" fillId="15" borderId="16" xfId="0" applyNumberFormat="1" applyFill="1" applyBorder="1"/>
    <xf numFmtId="168" fontId="1" fillId="16" borderId="2" xfId="10" applyNumberFormat="1" applyFont="1" applyFill="1" applyBorder="1"/>
    <xf numFmtId="168" fontId="1" fillId="16" borderId="2" xfId="2" applyNumberFormat="1" applyFont="1" applyFill="1" applyBorder="1"/>
    <xf numFmtId="4" fontId="1" fillId="16" borderId="2" xfId="10" applyNumberFormat="1" applyFont="1" applyFill="1" applyBorder="1"/>
    <xf numFmtId="4" fontId="1" fillId="16" borderId="2" xfId="2" applyNumberFormat="1" applyFont="1" applyFill="1" applyBorder="1"/>
    <xf numFmtId="168" fontId="0" fillId="14" borderId="164" xfId="0" applyNumberFormat="1" applyFill="1" applyBorder="1" applyAlignment="1">
      <alignment horizontal="center"/>
    </xf>
    <xf numFmtId="10" fontId="0" fillId="14" borderId="164" xfId="0" applyNumberFormat="1" applyFill="1" applyBorder="1" applyAlignment="1">
      <alignment horizontal="center"/>
    </xf>
    <xf numFmtId="4" fontId="0" fillId="14" borderId="164" xfId="0" applyNumberFormat="1" applyFill="1" applyBorder="1" applyAlignment="1">
      <alignment horizontal="center"/>
    </xf>
    <xf numFmtId="0" fontId="0" fillId="14" borderId="164" xfId="0" applyFill="1" applyBorder="1" applyAlignment="1">
      <alignment horizontal="center"/>
    </xf>
    <xf numFmtId="10" fontId="0" fillId="14" borderId="164" xfId="0" applyNumberFormat="1" applyFill="1" applyBorder="1"/>
    <xf numFmtId="168" fontId="1" fillId="17" borderId="2" xfId="10" applyNumberFormat="1" applyFont="1" applyFill="1" applyBorder="1"/>
    <xf numFmtId="168" fontId="1" fillId="17" borderId="2" xfId="2" applyNumberFormat="1" applyFont="1" applyFill="1" applyBorder="1"/>
    <xf numFmtId="4" fontId="1" fillId="17" borderId="2" xfId="10" applyNumberFormat="1" applyFont="1" applyFill="1" applyBorder="1"/>
    <xf numFmtId="4" fontId="1" fillId="17" borderId="2" xfId="2" applyNumberFormat="1" applyFont="1" applyFill="1" applyBorder="1"/>
    <xf numFmtId="2" fontId="0" fillId="16" borderId="16" xfId="0" applyNumberFormat="1" applyFill="1" applyBorder="1"/>
    <xf numFmtId="0" fontId="0" fillId="0" borderId="91" xfId="0" applyBorder="1"/>
    <xf numFmtId="0" fontId="0" fillId="0" borderId="91" xfId="0" applyBorder="1" applyAlignment="1">
      <alignment horizontal="right" wrapText="1"/>
    </xf>
    <xf numFmtId="0" fontId="0" fillId="0" borderId="163" xfId="0" applyBorder="1"/>
    <xf numFmtId="0" fontId="0" fillId="0" borderId="71" xfId="0" applyBorder="1" applyAlignment="1">
      <alignment horizontal="right" wrapText="1"/>
    </xf>
    <xf numFmtId="0" fontId="0" fillId="0" borderId="166" xfId="0" applyBorder="1"/>
    <xf numFmtId="0" fontId="0" fillId="0" borderId="71" xfId="0" applyBorder="1" applyAlignment="1">
      <alignment horizontal="right"/>
    </xf>
    <xf numFmtId="0" fontId="22" fillId="0" borderId="27" xfId="0" applyFont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2" xfId="0" applyFont="1" applyFill="1" applyBorder="1" applyAlignment="1">
      <alignment horizontal="center" vertical="center" wrapText="1"/>
    </xf>
    <xf numFmtId="0" fontId="22" fillId="15" borderId="151" xfId="0" applyFont="1" applyFill="1" applyBorder="1" applyAlignment="1">
      <alignment horizontal="center" vertical="center"/>
    </xf>
    <xf numFmtId="0" fontId="22" fillId="15" borderId="27" xfId="0" applyFont="1" applyFill="1" applyBorder="1" applyAlignment="1">
      <alignment horizontal="center" vertical="center"/>
    </xf>
    <xf numFmtId="0" fontId="22" fillId="15" borderId="32" xfId="0" applyFont="1" applyFill="1" applyBorder="1" applyAlignment="1">
      <alignment horizontal="center" vertical="center" wrapText="1"/>
    </xf>
    <xf numFmtId="0" fontId="22" fillId="14" borderId="165" xfId="0" applyFont="1" applyFill="1" applyBorder="1" applyAlignment="1">
      <alignment horizontal="center" vertical="center" wrapText="1"/>
    </xf>
    <xf numFmtId="0" fontId="22" fillId="16" borderId="151" xfId="0" applyFon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/>
    </xf>
    <xf numFmtId="0" fontId="22" fillId="16" borderId="32" xfId="0" applyFont="1" applyFill="1" applyBorder="1" applyAlignment="1">
      <alignment horizontal="center" vertical="center" wrapText="1"/>
    </xf>
    <xf numFmtId="0" fontId="22" fillId="17" borderId="151" xfId="0" applyFont="1" applyFill="1" applyBorder="1" applyAlignment="1">
      <alignment horizontal="center" vertical="center"/>
    </xf>
    <xf numFmtId="0" fontId="22" fillId="17" borderId="27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 wrapText="1"/>
    </xf>
    <xf numFmtId="165" fontId="0" fillId="14" borderId="14" xfId="10" applyFont="1" applyFill="1" applyBorder="1"/>
    <xf numFmtId="4" fontId="1" fillId="15" borderId="162" xfId="10" applyNumberFormat="1" applyFont="1" applyFill="1" applyBorder="1"/>
    <xf numFmtId="168" fontId="0" fillId="15" borderId="14" xfId="0" applyNumberFormat="1" applyFill="1" applyBorder="1"/>
    <xf numFmtId="168" fontId="0" fillId="14" borderId="167" xfId="0" applyNumberFormat="1" applyFill="1" applyBorder="1" applyAlignment="1">
      <alignment horizontal="center"/>
    </xf>
    <xf numFmtId="168" fontId="1" fillId="16" borderId="162" xfId="10" applyNumberFormat="1" applyFont="1" applyFill="1" applyBorder="1"/>
    <xf numFmtId="168" fontId="1" fillId="17" borderId="162" xfId="10" applyNumberFormat="1" applyFont="1" applyFill="1" applyBorder="1"/>
    <xf numFmtId="2" fontId="0" fillId="14" borderId="18" xfId="0" applyNumberFormat="1" applyFill="1" applyBorder="1"/>
    <xf numFmtId="4" fontId="1" fillId="15" borderId="157" xfId="2" applyNumberFormat="1" applyFont="1" applyFill="1" applyBorder="1"/>
    <xf numFmtId="168" fontId="0" fillId="15" borderId="18" xfId="0" applyNumberFormat="1" applyFill="1" applyBorder="1"/>
    <xf numFmtId="168" fontId="0" fillId="14" borderId="144" xfId="0" applyNumberFormat="1" applyFill="1" applyBorder="1" applyAlignment="1">
      <alignment horizontal="center"/>
    </xf>
    <xf numFmtId="168" fontId="1" fillId="16" borderId="157" xfId="10" applyNumberFormat="1" applyFont="1" applyFill="1" applyBorder="1"/>
    <xf numFmtId="168" fontId="1" fillId="17" borderId="157" xfId="2" applyNumberFormat="1" applyFont="1" applyFill="1" applyBorder="1"/>
    <xf numFmtId="0" fontId="0" fillId="0" borderId="117" xfId="0" applyBorder="1"/>
    <xf numFmtId="43" fontId="1" fillId="0" borderId="117" xfId="2" applyFont="1" applyBorder="1"/>
    <xf numFmtId="2" fontId="0" fillId="0" borderId="161" xfId="0" applyNumberFormat="1" applyBorder="1"/>
    <xf numFmtId="4" fontId="1" fillId="0" borderId="88" xfId="2" applyNumberFormat="1" applyFont="1" applyBorder="1"/>
    <xf numFmtId="168" fontId="0" fillId="0" borderId="161" xfId="0" applyNumberFormat="1" applyBorder="1"/>
    <xf numFmtId="2" fontId="0" fillId="0" borderId="168" xfId="0" applyNumberFormat="1" applyBorder="1"/>
    <xf numFmtId="2" fontId="0" fillId="0" borderId="117" xfId="0" applyNumberFormat="1" applyBorder="1"/>
    <xf numFmtId="0" fontId="0" fillId="14" borderId="18" xfId="0" applyFill="1" applyBorder="1"/>
    <xf numFmtId="2" fontId="1" fillId="15" borderId="157" xfId="2" applyNumberFormat="1" applyFont="1" applyFill="1" applyBorder="1"/>
    <xf numFmtId="2" fontId="0" fillId="15" borderId="18" xfId="0" applyNumberFormat="1" applyFill="1" applyBorder="1"/>
    <xf numFmtId="0" fontId="0" fillId="14" borderId="144" xfId="0" applyFill="1" applyBorder="1" applyAlignment="1">
      <alignment horizontal="center"/>
    </xf>
    <xf numFmtId="168" fontId="1" fillId="16" borderId="157" xfId="2" applyNumberFormat="1" applyFont="1" applyFill="1" applyBorder="1"/>
    <xf numFmtId="43" fontId="1" fillId="0" borderId="88" xfId="2" applyFont="1" applyBorder="1"/>
    <xf numFmtId="168" fontId="1" fillId="15" borderId="162" xfId="10" applyNumberFormat="1" applyFont="1" applyFill="1" applyBorder="1"/>
    <xf numFmtId="165" fontId="0" fillId="14" borderId="18" xfId="10" applyFont="1" applyFill="1" applyBorder="1"/>
    <xf numFmtId="168" fontId="1" fillId="15" borderId="157" xfId="2" applyNumberFormat="1" applyFont="1" applyFill="1" applyBorder="1"/>
    <xf numFmtId="0" fontId="1" fillId="0" borderId="117" xfId="0" applyFont="1" applyBorder="1" applyAlignment="1">
      <alignment wrapText="1"/>
    </xf>
    <xf numFmtId="43" fontId="1" fillId="0" borderId="117" xfId="2" applyFont="1" applyBorder="1" applyAlignment="1">
      <alignment wrapText="1"/>
    </xf>
    <xf numFmtId="164" fontId="1" fillId="15" borderId="162" xfId="2" applyNumberFormat="1" applyFont="1" applyFill="1" applyBorder="1"/>
    <xf numFmtId="168" fontId="1" fillId="16" borderId="162" xfId="2" applyNumberFormat="1" applyFont="1" applyFill="1" applyBorder="1"/>
    <xf numFmtId="168" fontId="1" fillId="17" borderId="162" xfId="2" applyNumberFormat="1" applyFont="1" applyFill="1" applyBorder="1"/>
    <xf numFmtId="168" fontId="1" fillId="15" borderId="157" xfId="10" applyNumberFormat="1" applyFont="1" applyFill="1" applyBorder="1"/>
    <xf numFmtId="168" fontId="1" fillId="17" borderId="157" xfId="10" applyNumberFormat="1" applyFont="1" applyFill="1" applyBorder="1"/>
    <xf numFmtId="168" fontId="1" fillId="0" borderId="88" xfId="10" applyNumberFormat="1" applyFont="1" applyFill="1" applyBorder="1"/>
    <xf numFmtId="164" fontId="1" fillId="15" borderId="157" xfId="2" applyNumberFormat="1" applyFont="1" applyFill="1" applyBorder="1"/>
    <xf numFmtId="0" fontId="0" fillId="0" borderId="27" xfId="0" applyBorder="1" applyAlignment="1">
      <alignment vertical="center" wrapText="1"/>
    </xf>
    <xf numFmtId="165" fontId="0" fillId="14" borderId="32" xfId="10" applyFont="1" applyFill="1" applyBorder="1"/>
    <xf numFmtId="164" fontId="1" fillId="15" borderId="151" xfId="2" applyNumberFormat="1" applyFont="1" applyFill="1" applyBorder="1"/>
    <xf numFmtId="168" fontId="0" fillId="15" borderId="32" xfId="0" applyNumberFormat="1" applyFill="1" applyBorder="1"/>
    <xf numFmtId="168" fontId="0" fillId="14" borderId="165" xfId="0" applyNumberFormat="1" applyFill="1" applyBorder="1" applyAlignment="1">
      <alignment horizontal="center"/>
    </xf>
    <xf numFmtId="168" fontId="1" fillId="16" borderId="151" xfId="10" applyNumberFormat="1" applyFont="1" applyFill="1" applyBorder="1"/>
    <xf numFmtId="168" fontId="1" fillId="17" borderId="151" xfId="10" applyNumberFormat="1" applyFont="1" applyFill="1" applyBorder="1"/>
    <xf numFmtId="165" fontId="1" fillId="15" borderId="162" xfId="10" applyFont="1" applyFill="1" applyBorder="1"/>
    <xf numFmtId="4" fontId="1" fillId="16" borderId="162" xfId="10" applyNumberFormat="1" applyFont="1" applyFill="1" applyBorder="1"/>
    <xf numFmtId="4" fontId="1" fillId="17" borderId="162" xfId="10" applyNumberFormat="1" applyFont="1" applyFill="1" applyBorder="1"/>
    <xf numFmtId="2" fontId="0" fillId="17" borderId="16" xfId="0" applyNumberFormat="1" applyFill="1" applyBorder="1"/>
    <xf numFmtId="4" fontId="1" fillId="16" borderId="157" xfId="2" applyNumberFormat="1" applyFont="1" applyFill="1" applyBorder="1"/>
    <xf numFmtId="2" fontId="0" fillId="16" borderId="18" xfId="0" applyNumberFormat="1" applyFill="1" applyBorder="1"/>
    <xf numFmtId="4" fontId="1" fillId="17" borderId="157" xfId="2" applyNumberFormat="1" applyFont="1" applyFill="1" applyBorder="1"/>
    <xf numFmtId="2" fontId="0" fillId="17" borderId="18" xfId="0" applyNumberFormat="1" applyFill="1" applyBorder="1"/>
    <xf numFmtId="168" fontId="1" fillId="15" borderId="162" xfId="2" applyNumberFormat="1" applyFont="1" applyFill="1" applyBorder="1"/>
    <xf numFmtId="0" fontId="0" fillId="0" borderId="85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29" xfId="0" applyBorder="1" applyAlignment="1">
      <alignment wrapText="1"/>
    </xf>
    <xf numFmtId="165" fontId="1" fillId="14" borderId="29" xfId="10" applyFont="1" applyFill="1" applyBorder="1"/>
    <xf numFmtId="0" fontId="0" fillId="14" borderId="29" xfId="0" applyFill="1" applyBorder="1"/>
    <xf numFmtId="165" fontId="0" fillId="14" borderId="38" xfId="10" applyFont="1" applyFill="1" applyBorder="1"/>
    <xf numFmtId="168" fontId="1" fillId="15" borderId="90" xfId="10" applyNumberFormat="1" applyFont="1" applyFill="1" applyBorder="1"/>
    <xf numFmtId="168" fontId="0" fillId="15" borderId="38" xfId="0" applyNumberFormat="1" applyFill="1" applyBorder="1"/>
    <xf numFmtId="168" fontId="0" fillId="14" borderId="169" xfId="0" applyNumberFormat="1" applyFill="1" applyBorder="1" applyAlignment="1">
      <alignment horizontal="center"/>
    </xf>
    <xf numFmtId="168" fontId="1" fillId="16" borderId="90" xfId="10" applyNumberFormat="1" applyFont="1" applyFill="1" applyBorder="1"/>
    <xf numFmtId="168" fontId="1" fillId="17" borderId="90" xfId="10" applyNumberFormat="1" applyFont="1" applyFill="1" applyBorder="1"/>
    <xf numFmtId="168" fontId="0" fillId="17" borderId="38" xfId="0" applyNumberFormat="1" applyFill="1" applyBorder="1"/>
    <xf numFmtId="10" fontId="0" fillId="14" borderId="18" xfId="10" applyNumberFormat="1" applyFont="1" applyFill="1" applyBorder="1"/>
    <xf numFmtId="10" fontId="0" fillId="15" borderId="18" xfId="0" applyNumberFormat="1" applyFill="1" applyBorder="1"/>
    <xf numFmtId="10" fontId="0" fillId="14" borderId="144" xfId="10" applyNumberFormat="1" applyFont="1" applyFill="1" applyBorder="1" applyAlignment="1">
      <alignment horizontal="center"/>
    </xf>
    <xf numFmtId="43" fontId="1" fillId="0" borderId="117" xfId="2" applyFont="1" applyFill="1" applyBorder="1"/>
    <xf numFmtId="43" fontId="1" fillId="0" borderId="88" xfId="2" applyFont="1" applyFill="1" applyBorder="1"/>
    <xf numFmtId="4" fontId="1" fillId="0" borderId="88" xfId="2" applyNumberFormat="1" applyFont="1" applyFill="1" applyBorder="1"/>
    <xf numFmtId="168" fontId="0" fillId="14" borderId="32" xfId="0" applyNumberFormat="1" applyFill="1" applyBorder="1"/>
    <xf numFmtId="168" fontId="1" fillId="15" borderId="151" xfId="2" applyNumberFormat="1" applyFont="1" applyFill="1" applyBorder="1"/>
    <xf numFmtId="168" fontId="0" fillId="14" borderId="18" xfId="0" applyNumberFormat="1" applyFill="1" applyBorder="1"/>
    <xf numFmtId="43" fontId="1" fillId="15" borderId="157" xfId="2" applyFont="1" applyFill="1" applyBorder="1"/>
    <xf numFmtId="165" fontId="1" fillId="15" borderId="157" xfId="10" applyFont="1" applyFill="1" applyBorder="1"/>
    <xf numFmtId="0" fontId="25" fillId="0" borderId="117" xfId="0" applyFont="1" applyBorder="1"/>
    <xf numFmtId="2" fontId="0" fillId="14" borderId="32" xfId="0" applyNumberFormat="1" applyFill="1" applyBorder="1"/>
    <xf numFmtId="4" fontId="1" fillId="16" borderId="151" xfId="2" applyNumberFormat="1" applyFont="1" applyFill="1" applyBorder="1"/>
    <xf numFmtId="4" fontId="1" fillId="17" borderId="151" xfId="2" applyNumberFormat="1" applyFont="1" applyFill="1" applyBorder="1"/>
    <xf numFmtId="4" fontId="1" fillId="0" borderId="117" xfId="2" applyNumberFormat="1" applyFont="1" applyBorder="1"/>
    <xf numFmtId="168" fontId="0" fillId="0" borderId="117" xfId="0" applyNumberFormat="1" applyBorder="1"/>
    <xf numFmtId="4" fontId="0" fillId="0" borderId="117" xfId="0" applyNumberFormat="1" applyBorder="1"/>
    <xf numFmtId="4" fontId="0" fillId="0" borderId="88" xfId="0" applyNumberFormat="1" applyBorder="1"/>
    <xf numFmtId="0" fontId="0" fillId="0" borderId="161" xfId="0" applyBorder="1"/>
    <xf numFmtId="0" fontId="0" fillId="0" borderId="168" xfId="0" applyBorder="1"/>
    <xf numFmtId="4" fontId="1" fillId="15" borderId="151" xfId="10" applyNumberFormat="1" applyFont="1" applyFill="1" applyBorder="1"/>
    <xf numFmtId="165" fontId="0" fillId="0" borderId="117" xfId="10" applyFont="1" applyBorder="1"/>
    <xf numFmtId="165" fontId="0" fillId="0" borderId="161" xfId="10" applyFont="1" applyBorder="1"/>
    <xf numFmtId="0" fontId="6" fillId="2" borderId="21" xfId="8" applyFill="1" applyBorder="1" applyAlignment="1">
      <alignment horizontal="center" vertical="center" wrapText="1"/>
    </xf>
    <xf numFmtId="0" fontId="6" fillId="0" borderId="19" xfId="8" applyBorder="1" applyAlignment="1" applyProtection="1">
      <alignment horizontal="center" vertical="center"/>
      <protection locked="0"/>
    </xf>
    <xf numFmtId="0" fontId="6" fillId="0" borderId="20" xfId="8" applyBorder="1" applyAlignment="1" applyProtection="1">
      <alignment horizontal="center" vertical="center"/>
      <protection locked="0"/>
    </xf>
    <xf numFmtId="0" fontId="9" fillId="2" borderId="16" xfId="8" applyFont="1" applyFill="1" applyBorder="1" applyAlignment="1">
      <alignment horizontal="center" vertical="center" textRotation="90"/>
    </xf>
    <xf numFmtId="0" fontId="33" fillId="18" borderId="15" xfId="8" applyFont="1" applyFill="1" applyBorder="1" applyAlignment="1" applyProtection="1">
      <alignment horizontal="center" vertical="center"/>
      <protection locked="0"/>
    </xf>
    <xf numFmtId="0" fontId="6" fillId="0" borderId="16" xfId="8" applyBorder="1" applyAlignment="1" applyProtection="1">
      <alignment horizontal="center" vertical="center"/>
      <protection locked="0"/>
    </xf>
    <xf numFmtId="0" fontId="6" fillId="0" borderId="18" xfId="8" applyBorder="1" applyAlignment="1" applyProtection="1">
      <alignment horizontal="center" vertical="center"/>
      <protection locked="0"/>
    </xf>
    <xf numFmtId="0" fontId="6" fillId="18" borderId="15" xfId="8" applyFill="1" applyBorder="1" applyAlignment="1" applyProtection="1">
      <alignment horizontal="center" vertical="center"/>
      <protection locked="0"/>
    </xf>
    <xf numFmtId="0" fontId="6" fillId="13" borderId="18" xfId="8" applyFill="1" applyBorder="1" applyAlignment="1" applyProtection="1">
      <alignment horizontal="center" vertical="center"/>
      <protection locked="0"/>
    </xf>
    <xf numFmtId="0" fontId="5" fillId="0" borderId="19" xfId="7" applyBorder="1" applyAlignment="1" applyProtection="1">
      <alignment horizontal="center" vertical="center"/>
      <protection locked="0"/>
    </xf>
    <xf numFmtId="0" fontId="5" fillId="0" borderId="20" xfId="7" applyBorder="1" applyAlignment="1" applyProtection="1">
      <alignment horizontal="center" vertical="center"/>
      <protection locked="0"/>
    </xf>
    <xf numFmtId="0" fontId="5" fillId="2" borderId="21" xfId="7" applyFill="1" applyBorder="1" applyAlignment="1">
      <alignment horizontal="center" vertical="center" wrapText="1"/>
    </xf>
    <xf numFmtId="0" fontId="3" fillId="0" borderId="21" xfId="7" applyFont="1" applyBorder="1" applyAlignment="1" applyProtection="1">
      <alignment horizontal="center" vertical="center"/>
      <protection locked="0"/>
    </xf>
    <xf numFmtId="4" fontId="10" fillId="8" borderId="43" xfId="7" applyNumberFormat="1" applyFont="1" applyFill="1" applyBorder="1" applyAlignment="1" applyProtection="1">
      <alignment horizontal="center" vertical="center" wrapText="1"/>
      <protection locked="0"/>
    </xf>
    <xf numFmtId="4" fontId="10" fillId="8" borderId="84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133" xfId="7" applyFont="1" applyFill="1" applyBorder="1" applyAlignment="1">
      <alignment horizontal="center" vertical="center" wrapText="1"/>
    </xf>
    <xf numFmtId="0" fontId="9" fillId="2" borderId="134" xfId="7" applyFont="1" applyFill="1" applyBorder="1" applyAlignment="1">
      <alignment horizontal="center" vertical="center" wrapText="1"/>
    </xf>
    <xf numFmtId="0" fontId="9" fillId="2" borderId="130" xfId="7" applyFont="1" applyFill="1" applyBorder="1" applyAlignment="1">
      <alignment horizontal="center" vertical="center"/>
    </xf>
    <xf numFmtId="0" fontId="9" fillId="2" borderId="127" xfId="7" applyFont="1" applyFill="1" applyBorder="1" applyAlignment="1">
      <alignment horizontal="center" vertical="center"/>
    </xf>
    <xf numFmtId="4" fontId="11" fillId="5" borderId="133" xfId="7" applyNumberFormat="1" applyFont="1" applyFill="1" applyBorder="1" applyAlignment="1" applyProtection="1">
      <alignment horizontal="center" vertical="center" wrapText="1"/>
    </xf>
    <xf numFmtId="4" fontId="11" fillId="5" borderId="134" xfId="7" applyNumberFormat="1" applyFont="1" applyFill="1" applyBorder="1" applyAlignment="1" applyProtection="1">
      <alignment horizontal="center" vertical="center" wrapText="1"/>
    </xf>
    <xf numFmtId="4" fontId="10" fillId="8" borderId="11" xfId="7" applyNumberFormat="1" applyFont="1" applyFill="1" applyBorder="1" applyAlignment="1" applyProtection="1">
      <alignment horizontal="center" vertical="center" wrapText="1"/>
      <protection locked="0"/>
    </xf>
    <xf numFmtId="4" fontId="10" fillId="8" borderId="132" xfId="7" applyNumberFormat="1" applyFont="1" applyFill="1" applyBorder="1" applyAlignment="1" applyProtection="1">
      <alignment horizontal="center" vertical="center" wrapText="1"/>
      <protection locked="0"/>
    </xf>
    <xf numFmtId="4" fontId="10" fillId="8" borderId="52" xfId="7" applyNumberFormat="1" applyFont="1" applyFill="1" applyBorder="1" applyAlignment="1" applyProtection="1">
      <alignment horizontal="center" vertical="center" wrapText="1"/>
      <protection locked="0"/>
    </xf>
    <xf numFmtId="4" fontId="10" fillId="8" borderId="45" xfId="7" applyNumberFormat="1" applyFont="1" applyFill="1" applyBorder="1" applyAlignment="1" applyProtection="1">
      <alignment horizontal="center" vertical="center" wrapText="1"/>
      <protection locked="0"/>
    </xf>
    <xf numFmtId="4" fontId="10" fillId="8" borderId="74" xfId="7" applyNumberFormat="1" applyFont="1" applyFill="1" applyBorder="1" applyAlignment="1" applyProtection="1">
      <alignment horizontal="center" vertical="center" wrapText="1"/>
      <protection locked="0"/>
    </xf>
    <xf numFmtId="4" fontId="10" fillId="8" borderId="67" xfId="7" applyNumberFormat="1" applyFont="1" applyFill="1" applyBorder="1" applyAlignment="1" applyProtection="1">
      <alignment horizontal="center" vertical="center" wrapText="1"/>
      <protection locked="0"/>
    </xf>
    <xf numFmtId="4" fontId="11" fillId="2" borderId="138" xfId="7" applyNumberFormat="1" applyFont="1" applyFill="1" applyBorder="1" applyAlignment="1" applyProtection="1">
      <alignment horizontal="center" vertical="center" wrapText="1"/>
    </xf>
    <xf numFmtId="4" fontId="11" fillId="2" borderId="136" xfId="7" applyNumberFormat="1" applyFont="1" applyFill="1" applyBorder="1" applyAlignment="1" applyProtection="1">
      <alignment horizontal="center" vertical="center" wrapText="1"/>
    </xf>
    <xf numFmtId="0" fontId="18" fillId="0" borderId="19" xfId="7" applyFont="1" applyFill="1" applyBorder="1" applyAlignment="1" applyProtection="1">
      <alignment horizontal="left" vertical="center" wrapText="1"/>
      <protection locked="0"/>
    </xf>
    <xf numFmtId="0" fontId="18" fillId="0" borderId="0" xfId="7" applyFont="1" applyFill="1" applyBorder="1" applyAlignment="1" applyProtection="1">
      <alignment horizontal="left" vertical="center" wrapText="1"/>
      <protection locked="0"/>
    </xf>
    <xf numFmtId="0" fontId="18" fillId="0" borderId="20" xfId="7" applyFont="1" applyFill="1" applyBorder="1" applyAlignment="1" applyProtection="1">
      <alignment horizontal="left" vertical="center" wrapText="1"/>
      <protection locked="0"/>
    </xf>
    <xf numFmtId="0" fontId="7" fillId="3" borderId="47" xfId="7" applyFont="1" applyFill="1" applyBorder="1" applyAlignment="1">
      <alignment horizontal="center"/>
    </xf>
    <xf numFmtId="0" fontId="6" fillId="3" borderId="48" xfId="7" applyFont="1" applyFill="1" applyBorder="1" applyAlignment="1">
      <alignment horizontal="center"/>
    </xf>
    <xf numFmtId="0" fontId="6" fillId="3" borderId="49" xfId="7" applyFont="1" applyFill="1" applyBorder="1" applyAlignment="1">
      <alignment horizontal="center"/>
    </xf>
    <xf numFmtId="0" fontId="7" fillId="2" borderId="50" xfId="7" applyFont="1" applyFill="1" applyBorder="1" applyAlignment="1">
      <alignment horizontal="left"/>
    </xf>
    <xf numFmtId="0" fontId="7" fillId="2" borderId="51" xfId="7" applyFont="1" applyFill="1" applyBorder="1" applyAlignment="1">
      <alignment horizontal="left"/>
    </xf>
    <xf numFmtId="0" fontId="7" fillId="2" borderId="119" xfId="7" applyFont="1" applyFill="1" applyBorder="1" applyAlignment="1">
      <alignment horizontal="left"/>
    </xf>
    <xf numFmtId="0" fontId="9" fillId="2" borderId="47" xfId="7" applyFont="1" applyFill="1" applyBorder="1" applyAlignment="1">
      <alignment horizontal="center" vertical="center"/>
    </xf>
    <xf numFmtId="0" fontId="9" fillId="2" borderId="49" xfId="7" applyFont="1" applyFill="1" applyBorder="1" applyAlignment="1">
      <alignment horizontal="center" vertical="center"/>
    </xf>
    <xf numFmtId="0" fontId="9" fillId="2" borderId="128" xfId="7" applyFont="1" applyFill="1" applyBorder="1" applyAlignment="1">
      <alignment horizontal="center" vertical="center" wrapText="1"/>
    </xf>
    <xf numFmtId="0" fontId="9" fillId="2" borderId="129" xfId="7" applyFont="1" applyFill="1" applyBorder="1" applyAlignment="1">
      <alignment horizontal="center" vertical="center" wrapText="1"/>
    </xf>
    <xf numFmtId="0" fontId="9" fillId="2" borderId="138" xfId="7" applyFont="1" applyFill="1" applyBorder="1" applyAlignment="1">
      <alignment horizontal="center" vertical="center" wrapText="1"/>
    </xf>
    <xf numFmtId="0" fontId="9" fillId="2" borderId="127" xfId="7" applyFont="1" applyFill="1" applyBorder="1" applyAlignment="1">
      <alignment horizontal="center" vertical="center" wrapText="1"/>
    </xf>
    <xf numFmtId="10" fontId="11" fillId="8" borderId="133" xfId="7" applyNumberFormat="1" applyFont="1" applyFill="1" applyBorder="1" applyAlignment="1" applyProtection="1">
      <alignment horizontal="center" vertical="center" wrapText="1"/>
      <protection locked="0"/>
    </xf>
    <xf numFmtId="10" fontId="11" fillId="8" borderId="134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55" xfId="7" applyFont="1" applyBorder="1" applyAlignment="1" applyProtection="1">
      <alignment horizontal="left" vertical="center" wrapText="1"/>
      <protection locked="0"/>
    </xf>
    <xf numFmtId="0" fontId="10" fillId="0" borderId="10" xfId="7" applyFont="1" applyBorder="1" applyAlignment="1" applyProtection="1">
      <alignment horizontal="left" vertical="center" wrapText="1"/>
      <protection locked="0"/>
    </xf>
    <xf numFmtId="10" fontId="11" fillId="8" borderId="148" xfId="7" applyNumberFormat="1" applyFont="1" applyFill="1" applyBorder="1" applyAlignment="1" applyProtection="1">
      <alignment horizontal="center" vertical="center" wrapText="1"/>
      <protection locked="0"/>
    </xf>
    <xf numFmtId="10" fontId="11" fillId="8" borderId="149" xfId="7" applyNumberFormat="1" applyFont="1" applyFill="1" applyBorder="1" applyAlignment="1" applyProtection="1">
      <alignment horizontal="center" vertical="center" wrapText="1"/>
      <protection locked="0"/>
    </xf>
    <xf numFmtId="10" fontId="11" fillId="8" borderId="11" xfId="7" applyNumberFormat="1" applyFont="1" applyFill="1" applyBorder="1" applyAlignment="1" applyProtection="1">
      <alignment horizontal="center" vertical="center" wrapText="1"/>
      <protection locked="0"/>
    </xf>
    <xf numFmtId="10" fontId="11" fillId="8" borderId="132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122" xfId="7" applyFont="1" applyFill="1" applyBorder="1" applyAlignment="1">
      <alignment horizontal="left"/>
    </xf>
    <xf numFmtId="0" fontId="6" fillId="0" borderId="123" xfId="7" applyFont="1" applyFill="1" applyBorder="1" applyAlignment="1">
      <alignment horizontal="left"/>
    </xf>
    <xf numFmtId="0" fontId="6" fillId="0" borderId="124" xfId="7" applyFont="1" applyFill="1" applyBorder="1" applyAlignment="1">
      <alignment horizontal="left"/>
    </xf>
    <xf numFmtId="0" fontId="7" fillId="2" borderId="133" xfId="7" applyFont="1" applyFill="1" applyBorder="1" applyAlignment="1">
      <alignment horizontal="center"/>
    </xf>
    <xf numFmtId="0" fontId="7" fillId="2" borderId="137" xfId="7" applyFont="1" applyFill="1" applyBorder="1" applyAlignment="1">
      <alignment horizontal="center"/>
    </xf>
    <xf numFmtId="0" fontId="7" fillId="2" borderId="134" xfId="7" applyFont="1" applyFill="1" applyBorder="1" applyAlignment="1">
      <alignment horizontal="center"/>
    </xf>
    <xf numFmtId="0" fontId="11" fillId="0" borderId="19" xfId="7" applyFont="1" applyBorder="1" applyAlignment="1" applyProtection="1">
      <alignment horizontal="center" vertical="center"/>
      <protection hidden="1"/>
    </xf>
    <xf numFmtId="0" fontId="11" fillId="0" borderId="0" xfId="7" applyFont="1" applyBorder="1" applyAlignment="1" applyProtection="1">
      <alignment horizontal="center" vertical="center"/>
      <protection hidden="1"/>
    </xf>
    <xf numFmtId="0" fontId="11" fillId="0" borderId="20" xfId="7" applyFont="1" applyBorder="1" applyAlignment="1" applyProtection="1">
      <alignment horizontal="center" vertical="center"/>
      <protection hidden="1"/>
    </xf>
    <xf numFmtId="10" fontId="15" fillId="0" borderId="21" xfId="7" applyNumberFormat="1" applyFont="1" applyFill="1" applyBorder="1" applyAlignment="1" applyProtection="1">
      <alignment horizontal="center" vertical="center"/>
    </xf>
    <xf numFmtId="10" fontId="15" fillId="0" borderId="16" xfId="7" applyNumberFormat="1" applyFont="1" applyFill="1" applyBorder="1" applyAlignment="1" applyProtection="1">
      <alignment horizontal="center" vertical="center"/>
    </xf>
    <xf numFmtId="10" fontId="15" fillId="0" borderId="31" xfId="7" applyNumberFormat="1" applyFont="1" applyFill="1" applyBorder="1" applyAlignment="1" applyProtection="1">
      <alignment horizontal="center" vertical="center"/>
    </xf>
    <xf numFmtId="10" fontId="15" fillId="0" borderId="18" xfId="7" applyNumberFormat="1" applyFont="1" applyFill="1" applyBorder="1" applyAlignment="1" applyProtection="1">
      <alignment horizontal="center" vertical="center"/>
    </xf>
    <xf numFmtId="0" fontId="17" fillId="0" borderId="19" xfId="7" applyFont="1" applyBorder="1" applyAlignment="1" applyProtection="1">
      <alignment horizontal="center" vertical="center"/>
      <protection hidden="1"/>
    </xf>
    <xf numFmtId="0" fontId="6" fillId="0" borderId="0" xfId="7" applyFont="1" applyBorder="1" applyAlignment="1" applyProtection="1">
      <alignment horizontal="center" vertical="center"/>
      <protection hidden="1"/>
    </xf>
    <xf numFmtId="0" fontId="6" fillId="0" borderId="20" xfId="7" applyFont="1" applyBorder="1" applyAlignment="1" applyProtection="1">
      <alignment horizontal="center" vertical="center"/>
      <protection hidden="1"/>
    </xf>
    <xf numFmtId="0" fontId="6" fillId="0" borderId="11" xfId="7" applyFont="1" applyBorder="1" applyAlignment="1" applyProtection="1">
      <alignment horizontal="center" vertical="center"/>
      <protection hidden="1"/>
    </xf>
    <xf numFmtId="0" fontId="6" fillId="0" borderId="12" xfId="7" applyFont="1" applyBorder="1" applyAlignment="1" applyProtection="1">
      <alignment horizontal="center" vertical="center"/>
      <protection hidden="1"/>
    </xf>
    <xf numFmtId="0" fontId="6" fillId="0" borderId="132" xfId="7" applyFont="1" applyBorder="1" applyAlignment="1" applyProtection="1">
      <alignment horizontal="center" vertical="center"/>
      <protection hidden="1"/>
    </xf>
    <xf numFmtId="168" fontId="15" fillId="0" borderId="21" xfId="7" applyNumberFormat="1" applyFont="1" applyFill="1" applyBorder="1" applyAlignment="1" applyProtection="1">
      <alignment horizontal="center" vertical="center"/>
    </xf>
    <xf numFmtId="168" fontId="15" fillId="0" borderId="16" xfId="7" applyNumberFormat="1" applyFont="1" applyFill="1" applyBorder="1" applyAlignment="1" applyProtection="1">
      <alignment horizontal="center" vertical="center"/>
    </xf>
    <xf numFmtId="0" fontId="6" fillId="0" borderId="61" xfId="7" applyFont="1" applyBorder="1" applyAlignment="1" applyProtection="1">
      <alignment horizontal="center" vertical="center"/>
      <protection hidden="1"/>
    </xf>
    <xf numFmtId="0" fontId="6" fillId="0" borderId="8" xfId="7" applyFont="1" applyBorder="1" applyAlignment="1" applyProtection="1">
      <alignment horizontal="center" vertical="center"/>
      <protection hidden="1"/>
    </xf>
    <xf numFmtId="0" fontId="6" fillId="0" borderId="135" xfId="7" applyFont="1" applyBorder="1" applyAlignment="1" applyProtection="1">
      <alignment horizontal="center" vertical="center"/>
      <protection hidden="1"/>
    </xf>
    <xf numFmtId="0" fontId="11" fillId="0" borderId="62" xfId="7" applyFont="1" applyBorder="1" applyAlignment="1" applyProtection="1">
      <alignment horizontal="center" vertical="center"/>
      <protection hidden="1"/>
    </xf>
    <xf numFmtId="0" fontId="11" fillId="0" borderId="63" xfId="7" applyFont="1" applyBorder="1" applyAlignment="1" applyProtection="1">
      <alignment horizontal="center" vertical="center"/>
      <protection hidden="1"/>
    </xf>
    <xf numFmtId="0" fontId="11" fillId="0" borderId="139" xfId="7" applyFont="1" applyBorder="1" applyAlignment="1" applyProtection="1">
      <alignment horizontal="center" vertical="center"/>
      <protection hidden="1"/>
    </xf>
    <xf numFmtId="168" fontId="15" fillId="0" borderId="41" xfId="7" applyNumberFormat="1" applyFont="1" applyFill="1" applyBorder="1" applyAlignment="1" applyProtection="1">
      <alignment horizontal="center" vertical="center"/>
    </xf>
    <xf numFmtId="168" fontId="15" fillId="0" borderId="40" xfId="7" applyNumberFormat="1" applyFont="1" applyFill="1" applyBorder="1" applyAlignment="1" applyProtection="1">
      <alignment horizontal="center" vertical="center"/>
    </xf>
    <xf numFmtId="168" fontId="15" fillId="0" borderId="19" xfId="7" applyNumberFormat="1" applyFont="1" applyFill="1" applyBorder="1" applyAlignment="1" applyProtection="1">
      <alignment horizontal="center" vertical="center"/>
    </xf>
    <xf numFmtId="168" fontId="15" fillId="0" borderId="20" xfId="7" applyNumberFormat="1" applyFont="1" applyFill="1" applyBorder="1" applyAlignment="1" applyProtection="1">
      <alignment horizontal="center" vertical="center"/>
    </xf>
    <xf numFmtId="168" fontId="15" fillId="0" borderId="96" xfId="7" applyNumberFormat="1" applyFont="1" applyFill="1" applyBorder="1" applyAlignment="1" applyProtection="1">
      <alignment horizontal="center" vertical="center"/>
    </xf>
    <xf numFmtId="168" fontId="15" fillId="0" borderId="87" xfId="7" applyNumberFormat="1" applyFont="1" applyFill="1" applyBorder="1" applyAlignment="1" applyProtection="1">
      <alignment horizontal="center" vertical="center"/>
    </xf>
    <xf numFmtId="0" fontId="6" fillId="0" borderId="19" xfId="7" applyFont="1" applyBorder="1" applyAlignment="1" applyProtection="1">
      <alignment horizontal="center" vertical="center"/>
      <protection hidden="1"/>
    </xf>
    <xf numFmtId="10" fontId="15" fillId="0" borderId="41" xfId="7" applyNumberFormat="1" applyFont="1" applyFill="1" applyBorder="1" applyAlignment="1" applyProtection="1">
      <alignment horizontal="center" vertical="center"/>
    </xf>
    <xf numFmtId="10" fontId="15" fillId="0" borderId="40" xfId="7" applyNumberFormat="1" applyFont="1" applyFill="1" applyBorder="1" applyAlignment="1" applyProtection="1">
      <alignment horizontal="center" vertical="center"/>
    </xf>
    <xf numFmtId="10" fontId="15" fillId="0" borderId="19" xfId="7" applyNumberFormat="1" applyFont="1" applyFill="1" applyBorder="1" applyAlignment="1" applyProtection="1">
      <alignment horizontal="center" vertical="center"/>
    </xf>
    <xf numFmtId="10" fontId="15" fillId="0" borderId="20" xfId="7" applyNumberFormat="1" applyFont="1" applyFill="1" applyBorder="1" applyAlignment="1" applyProtection="1">
      <alignment horizontal="center" vertical="center"/>
    </xf>
    <xf numFmtId="10" fontId="15" fillId="0" borderId="96" xfId="7" applyNumberFormat="1" applyFont="1" applyFill="1" applyBorder="1" applyAlignment="1" applyProtection="1">
      <alignment horizontal="center" vertical="center"/>
    </xf>
    <xf numFmtId="10" fontId="15" fillId="0" borderId="87" xfId="7" applyNumberFormat="1" applyFont="1" applyFill="1" applyBorder="1" applyAlignment="1" applyProtection="1">
      <alignment horizontal="center" vertical="center"/>
    </xf>
    <xf numFmtId="1" fontId="15" fillId="0" borderId="21" xfId="7" applyNumberFormat="1" applyFont="1" applyFill="1" applyBorder="1" applyAlignment="1" applyProtection="1">
      <alignment horizontal="center" vertical="center"/>
    </xf>
    <xf numFmtId="1" fontId="15" fillId="0" borderId="16" xfId="7" applyNumberFormat="1" applyFont="1" applyFill="1" applyBorder="1" applyAlignment="1" applyProtection="1">
      <alignment horizontal="center" vertical="center"/>
    </xf>
    <xf numFmtId="1" fontId="15" fillId="0" borderId="41" xfId="7" applyNumberFormat="1" applyFont="1" applyFill="1" applyBorder="1" applyAlignment="1" applyProtection="1">
      <alignment horizontal="center" vertical="center"/>
    </xf>
    <xf numFmtId="1" fontId="15" fillId="0" borderId="40" xfId="7" applyNumberFormat="1" applyFont="1" applyFill="1" applyBorder="1" applyAlignment="1" applyProtection="1">
      <alignment horizontal="center" vertical="center"/>
    </xf>
    <xf numFmtId="1" fontId="15" fillId="0" borderId="19" xfId="7" applyNumberFormat="1" applyFont="1" applyFill="1" applyBorder="1" applyAlignment="1" applyProtection="1">
      <alignment horizontal="center" vertical="center"/>
    </xf>
    <xf numFmtId="1" fontId="15" fillId="0" borderId="20" xfId="7" applyNumberFormat="1" applyFont="1" applyFill="1" applyBorder="1" applyAlignment="1" applyProtection="1">
      <alignment horizontal="center" vertical="center"/>
    </xf>
    <xf numFmtId="1" fontId="15" fillId="0" borderId="96" xfId="7" applyNumberFormat="1" applyFont="1" applyFill="1" applyBorder="1" applyAlignment="1" applyProtection="1">
      <alignment horizontal="center" vertical="center"/>
    </xf>
    <xf numFmtId="1" fontId="15" fillId="0" borderId="87" xfId="7" applyNumberFormat="1" applyFont="1" applyFill="1" applyBorder="1" applyAlignment="1" applyProtection="1">
      <alignment horizontal="center" vertical="center"/>
    </xf>
    <xf numFmtId="0" fontId="7" fillId="3" borderId="133" xfId="7" applyFont="1" applyFill="1" applyBorder="1" applyAlignment="1">
      <alignment horizontal="left"/>
    </xf>
    <xf numFmtId="0" fontId="7" fillId="3" borderId="137" xfId="7" applyFont="1" applyFill="1" applyBorder="1" applyAlignment="1">
      <alignment horizontal="left"/>
    </xf>
    <xf numFmtId="0" fontId="7" fillId="3" borderId="134" xfId="7" applyFont="1" applyFill="1" applyBorder="1" applyAlignment="1">
      <alignment horizontal="left"/>
    </xf>
    <xf numFmtId="164" fontId="15" fillId="0" borderId="21" xfId="7" applyNumberFormat="1" applyFont="1" applyFill="1" applyBorder="1" applyAlignment="1" applyProtection="1">
      <alignment horizontal="center" vertical="center"/>
    </xf>
    <xf numFmtId="164" fontId="15" fillId="0" borderId="16" xfId="7" applyNumberFormat="1" applyFont="1" applyFill="1" applyBorder="1" applyAlignment="1" applyProtection="1">
      <alignment horizontal="center" vertical="center"/>
    </xf>
    <xf numFmtId="10" fontId="15" fillId="0" borderId="95" xfId="7" applyNumberFormat="1" applyFont="1" applyFill="1" applyBorder="1" applyAlignment="1" applyProtection="1">
      <alignment horizontal="center" vertical="center"/>
    </xf>
    <xf numFmtId="10" fontId="15" fillId="0" borderId="94" xfId="7" applyNumberFormat="1" applyFont="1" applyFill="1" applyBorder="1" applyAlignment="1" applyProtection="1">
      <alignment horizontal="center" vertical="center"/>
    </xf>
    <xf numFmtId="0" fontId="6" fillId="0" borderId="58" xfId="7" applyFont="1" applyFill="1" applyBorder="1" applyAlignment="1">
      <alignment horizontal="left"/>
    </xf>
    <xf numFmtId="0" fontId="6" fillId="0" borderId="56" xfId="7" applyFont="1" applyFill="1" applyBorder="1" applyAlignment="1">
      <alignment horizontal="left"/>
    </xf>
    <xf numFmtId="0" fontId="6" fillId="0" borderId="101" xfId="7" applyFont="1" applyFill="1" applyBorder="1" applyAlignment="1">
      <alignment horizontal="left"/>
    </xf>
    <xf numFmtId="168" fontId="11" fillId="8" borderId="58" xfId="7" applyNumberFormat="1" applyFont="1" applyFill="1" applyBorder="1" applyAlignment="1" applyProtection="1">
      <alignment horizontal="center" vertical="center" wrapText="1"/>
      <protection locked="0"/>
    </xf>
    <xf numFmtId="168" fontId="11" fillId="8" borderId="57" xfId="7" applyNumberFormat="1" applyFont="1" applyFill="1" applyBorder="1" applyAlignment="1" applyProtection="1">
      <alignment horizontal="center" vertical="center" wrapText="1"/>
      <protection locked="0"/>
    </xf>
    <xf numFmtId="168" fontId="11" fillId="8" borderId="54" xfId="7" applyNumberFormat="1" applyFont="1" applyFill="1" applyBorder="1" applyAlignment="1" applyProtection="1">
      <alignment horizontal="center" vertical="center" wrapText="1"/>
      <protection locked="0"/>
    </xf>
    <xf numFmtId="168" fontId="11" fillId="8" borderId="45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52" xfId="7" applyFont="1" applyFill="1" applyBorder="1" applyAlignment="1">
      <alignment horizontal="left"/>
    </xf>
    <xf numFmtId="0" fontId="6" fillId="0" borderId="44" xfId="7" applyFont="1" applyFill="1" applyBorder="1" applyAlignment="1">
      <alignment horizontal="left"/>
    </xf>
    <xf numFmtId="0" fontId="6" fillId="0" borderId="53" xfId="7" applyFont="1" applyFill="1" applyBorder="1" applyAlignment="1">
      <alignment horizontal="left"/>
    </xf>
    <xf numFmtId="168" fontId="11" fillId="0" borderId="43" xfId="7" applyNumberFormat="1" applyFont="1" applyFill="1" applyBorder="1" applyAlignment="1" applyProtection="1">
      <alignment horizontal="center" vertical="center" wrapText="1"/>
      <protection locked="0"/>
    </xf>
    <xf numFmtId="168" fontId="11" fillId="0" borderId="84" xfId="7" applyNumberFormat="1" applyFont="1" applyFill="1" applyBorder="1" applyAlignment="1" applyProtection="1">
      <alignment horizontal="center" vertical="center" wrapText="1"/>
      <protection locked="0"/>
    </xf>
    <xf numFmtId="168" fontId="11" fillId="8" borderId="52" xfId="7" applyNumberFormat="1" applyFont="1" applyFill="1" applyBorder="1" applyAlignment="1" applyProtection="1">
      <alignment horizontal="center" vertical="center" wrapText="1"/>
      <protection locked="0"/>
    </xf>
    <xf numFmtId="168" fontId="11" fillId="8" borderId="147" xfId="7" applyNumberFormat="1" applyFont="1" applyFill="1" applyBorder="1" applyAlignment="1" applyProtection="1">
      <alignment horizontal="center" vertical="center" wrapText="1"/>
      <protection locked="0"/>
    </xf>
    <xf numFmtId="168" fontId="11" fillId="8" borderId="122" xfId="7" applyNumberFormat="1" applyFont="1" applyFill="1" applyBorder="1" applyAlignment="1" applyProtection="1">
      <alignment horizontal="center" vertical="center" wrapText="1"/>
      <protection locked="0"/>
    </xf>
    <xf numFmtId="168" fontId="11" fillId="8" borderId="125" xfId="7" applyNumberFormat="1" applyFont="1" applyFill="1" applyBorder="1" applyAlignment="1" applyProtection="1">
      <alignment horizontal="center" vertical="center" wrapText="1"/>
      <protection locked="0"/>
    </xf>
    <xf numFmtId="168" fontId="11" fillId="0" borderId="55" xfId="7" applyNumberFormat="1" applyFont="1" applyFill="1" applyBorder="1" applyAlignment="1" applyProtection="1">
      <alignment horizontal="center" vertical="center" wrapText="1"/>
      <protection locked="0"/>
    </xf>
    <xf numFmtId="168" fontId="11" fillId="0" borderId="100" xfId="7" applyNumberFormat="1" applyFont="1" applyFill="1" applyBorder="1" applyAlignment="1" applyProtection="1">
      <alignment horizontal="center" vertical="center" wrapText="1"/>
      <protection locked="0"/>
    </xf>
    <xf numFmtId="168" fontId="11" fillId="8" borderId="55" xfId="7" applyNumberFormat="1" applyFont="1" applyFill="1" applyBorder="1" applyAlignment="1" applyProtection="1">
      <alignment horizontal="center" vertical="center" wrapText="1"/>
      <protection locked="0"/>
    </xf>
    <xf numFmtId="168" fontId="11" fillId="8" borderId="100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133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134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130" xfId="7" applyFont="1" applyFill="1" applyBorder="1" applyAlignment="1">
      <alignment horizontal="left"/>
    </xf>
    <xf numFmtId="0" fontId="7" fillId="2" borderId="126" xfId="7" applyFont="1" applyFill="1" applyBorder="1" applyAlignment="1">
      <alignment horizontal="left"/>
    </xf>
    <xf numFmtId="0" fontId="7" fillId="2" borderId="127" xfId="7" applyFont="1" applyFill="1" applyBorder="1" applyAlignment="1">
      <alignment horizontal="left"/>
    </xf>
    <xf numFmtId="0" fontId="9" fillId="2" borderId="131" xfId="7" applyFont="1" applyFill="1" applyBorder="1" applyAlignment="1">
      <alignment horizontal="center" vertical="center" wrapText="1"/>
    </xf>
    <xf numFmtId="4" fontId="11" fillId="2" borderId="130" xfId="7" applyNumberFormat="1" applyFont="1" applyFill="1" applyBorder="1" applyAlignment="1" applyProtection="1">
      <alignment horizontal="center" vertical="center" wrapText="1"/>
    </xf>
    <xf numFmtId="4" fontId="11" fillId="2" borderId="127" xfId="7" applyNumberFormat="1" applyFont="1" applyFill="1" applyBorder="1" applyAlignment="1" applyProtection="1">
      <alignment horizontal="center" vertical="center" wrapText="1"/>
    </xf>
    <xf numFmtId="0" fontId="10" fillId="0" borderId="62" xfId="7" applyFont="1" applyBorder="1" applyAlignment="1" applyProtection="1">
      <alignment horizontal="left" vertical="center" wrapText="1"/>
      <protection locked="0"/>
    </xf>
    <xf numFmtId="0" fontId="10" fillId="0" borderId="63" xfId="7" applyFont="1" applyBorder="1" applyAlignment="1" applyProtection="1">
      <alignment horizontal="left" vertical="center" wrapText="1"/>
      <protection locked="0"/>
    </xf>
    <xf numFmtId="10" fontId="11" fillId="8" borderId="130" xfId="7" applyNumberFormat="1" applyFont="1" applyFill="1" applyBorder="1" applyAlignment="1" applyProtection="1">
      <alignment horizontal="center" vertical="center" wrapText="1"/>
      <protection locked="0"/>
    </xf>
    <xf numFmtId="10" fontId="11" fillId="8" borderId="136" xfId="7" applyNumberFormat="1" applyFont="1" applyFill="1" applyBorder="1" applyAlignment="1" applyProtection="1">
      <alignment horizontal="center" vertical="center" wrapText="1"/>
      <protection locked="0"/>
    </xf>
    <xf numFmtId="0" fontId="7" fillId="3" borderId="133" xfId="7" applyFont="1" applyFill="1" applyBorder="1" applyAlignment="1">
      <alignment horizontal="center"/>
    </xf>
    <xf numFmtId="0" fontId="6" fillId="3" borderId="137" xfId="7" applyFont="1" applyFill="1" applyBorder="1" applyAlignment="1">
      <alignment horizontal="center"/>
    </xf>
    <xf numFmtId="0" fontId="6" fillId="3" borderId="134" xfId="7" applyFont="1" applyFill="1" applyBorder="1" applyAlignment="1">
      <alignment horizontal="center"/>
    </xf>
    <xf numFmtId="0" fontId="10" fillId="0" borderId="43" xfId="7" applyFont="1" applyBorder="1" applyAlignment="1" applyProtection="1">
      <alignment horizontal="left" vertical="center" wrapText="1"/>
      <protection locked="0"/>
    </xf>
    <xf numFmtId="0" fontId="10" fillId="0" borderId="9" xfId="7" applyFont="1" applyBorder="1" applyAlignment="1" applyProtection="1">
      <alignment horizontal="left" vertical="center" wrapText="1"/>
      <protection locked="0"/>
    </xf>
    <xf numFmtId="4" fontId="11" fillId="8" borderId="43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84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59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98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74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67" xfId="7" applyNumberFormat="1" applyFont="1" applyFill="1" applyBorder="1" applyAlignment="1" applyProtection="1">
      <alignment horizontal="center" vertical="center" wrapText="1"/>
      <protection locked="0"/>
    </xf>
    <xf numFmtId="0" fontId="11" fillId="2" borderId="133" xfId="7" applyFont="1" applyFill="1" applyBorder="1" applyAlignment="1" applyProtection="1">
      <alignment horizontal="left" vertical="center" wrapText="1"/>
      <protection locked="0"/>
    </xf>
    <xf numFmtId="0" fontId="11" fillId="2" borderId="137" xfId="7" applyFont="1" applyFill="1" applyBorder="1" applyAlignment="1" applyProtection="1">
      <alignment horizontal="left" vertical="center" wrapText="1"/>
      <protection locked="0"/>
    </xf>
    <xf numFmtId="4" fontId="11" fillId="2" borderId="133" xfId="7" applyNumberFormat="1" applyFont="1" applyFill="1" applyBorder="1" applyAlignment="1" applyProtection="1">
      <alignment horizontal="center" vertical="center" wrapText="1"/>
    </xf>
    <xf numFmtId="4" fontId="11" fillId="2" borderId="134" xfId="7" applyNumberFormat="1" applyFont="1" applyFill="1" applyBorder="1" applyAlignment="1" applyProtection="1">
      <alignment horizontal="center" vertical="center" wrapText="1"/>
    </xf>
    <xf numFmtId="4" fontId="10" fillId="0" borderId="43" xfId="7" applyNumberFormat="1" applyFont="1" applyBorder="1" applyAlignment="1" applyProtection="1">
      <alignment horizontal="center" vertical="center" wrapText="1"/>
      <protection locked="0"/>
    </xf>
    <xf numFmtId="4" fontId="10" fillId="0" borderId="84" xfId="7" applyNumberFormat="1" applyFont="1" applyBorder="1" applyAlignment="1" applyProtection="1">
      <alignment horizontal="center" vertical="center" wrapText="1"/>
      <protection locked="0"/>
    </xf>
    <xf numFmtId="4" fontId="10" fillId="0" borderId="62" xfId="7" applyNumberFormat="1" applyFont="1" applyBorder="1" applyAlignment="1" applyProtection="1">
      <alignment horizontal="center" vertical="center" wrapText="1"/>
      <protection locked="0"/>
    </xf>
    <xf numFmtId="4" fontId="10" fillId="0" borderId="139" xfId="7" applyNumberFormat="1" applyFont="1" applyBorder="1" applyAlignment="1" applyProtection="1">
      <alignment horizontal="center" vertical="center" wrapText="1"/>
      <protection locked="0"/>
    </xf>
    <xf numFmtId="4" fontId="10" fillId="8" borderId="64" xfId="7" applyNumberFormat="1" applyFont="1" applyFill="1" applyBorder="1" applyAlignment="1" applyProtection="1">
      <alignment horizontal="center" vertical="center" wrapText="1"/>
      <protection locked="0"/>
    </xf>
    <xf numFmtId="4" fontId="10" fillId="8" borderId="97" xfId="7" applyNumberFormat="1" applyFont="1" applyFill="1" applyBorder="1" applyAlignment="1" applyProtection="1">
      <alignment horizontal="center" vertical="center" wrapText="1"/>
      <protection locked="0"/>
    </xf>
    <xf numFmtId="4" fontId="10" fillId="8" borderId="54" xfId="7" applyNumberFormat="1" applyFont="1" applyFill="1" applyBorder="1" applyAlignment="1" applyProtection="1">
      <alignment horizontal="center" vertical="center" wrapText="1"/>
      <protection locked="0"/>
    </xf>
    <xf numFmtId="4" fontId="10" fillId="8" borderId="53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52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45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75" xfId="7" applyFont="1" applyFill="1" applyBorder="1" applyAlignment="1">
      <alignment horizontal="left"/>
    </xf>
    <xf numFmtId="0" fontId="6" fillId="0" borderId="65" xfId="7" applyFont="1" applyFill="1" applyBorder="1" applyAlignment="1">
      <alignment horizontal="left"/>
    </xf>
    <xf numFmtId="0" fontId="6" fillId="0" borderId="98" xfId="7" applyFont="1" applyFill="1" applyBorder="1" applyAlignment="1">
      <alignment horizontal="left"/>
    </xf>
    <xf numFmtId="4" fontId="11" fillId="8" borderId="61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135" xfId="7" applyNumberFormat="1" applyFont="1" applyFill="1" applyBorder="1" applyAlignment="1" applyProtection="1">
      <alignment horizontal="center" vertical="center" wrapText="1"/>
      <protection locked="0"/>
    </xf>
    <xf numFmtId="4" fontId="10" fillId="0" borderId="120" xfId="7" applyNumberFormat="1" applyFont="1" applyBorder="1" applyAlignment="1" applyProtection="1">
      <alignment horizontal="center" vertical="center" wrapText="1"/>
      <protection locked="0"/>
    </xf>
    <xf numFmtId="4" fontId="10" fillId="0" borderId="121" xfId="7" applyNumberFormat="1" applyFont="1" applyBorder="1" applyAlignment="1" applyProtection="1">
      <alignment horizontal="center" vertical="center" wrapText="1"/>
      <protection locked="0"/>
    </xf>
    <xf numFmtId="0" fontId="6" fillId="0" borderId="46" xfId="7" applyFont="1" applyBorder="1" applyAlignment="1">
      <alignment horizontal="center"/>
    </xf>
    <xf numFmtId="0" fontId="6" fillId="0" borderId="22" xfId="7" applyFont="1" applyBorder="1" applyAlignment="1">
      <alignment horizontal="center"/>
    </xf>
    <xf numFmtId="0" fontId="7" fillId="0" borderId="41" xfId="7" applyFont="1" applyBorder="1" applyAlignment="1">
      <alignment horizontal="center" vertical="center" wrapText="1"/>
    </xf>
    <xf numFmtId="0" fontId="7" fillId="0" borderId="39" xfId="7" applyFont="1" applyBorder="1" applyAlignment="1">
      <alignment horizontal="center" vertical="center" wrapText="1"/>
    </xf>
    <xf numFmtId="0" fontId="7" fillId="0" borderId="40" xfId="7" applyFont="1" applyBorder="1" applyAlignment="1">
      <alignment horizontal="center" vertical="center" wrapText="1"/>
    </xf>
    <xf numFmtId="0" fontId="7" fillId="2" borderId="136" xfId="7" applyFont="1" applyFill="1" applyBorder="1" applyAlignment="1">
      <alignment horizontal="left"/>
    </xf>
    <xf numFmtId="0" fontId="9" fillId="2" borderId="133" xfId="7" applyFont="1" applyFill="1" applyBorder="1" applyAlignment="1">
      <alignment horizontal="center" vertical="center"/>
    </xf>
    <xf numFmtId="0" fontId="9" fillId="2" borderId="134" xfId="7" applyFont="1" applyFill="1" applyBorder="1" applyAlignment="1">
      <alignment horizontal="center" vertical="center"/>
    </xf>
    <xf numFmtId="0" fontId="9" fillId="2" borderId="136" xfId="7" applyFont="1" applyFill="1" applyBorder="1" applyAlignment="1">
      <alignment horizontal="center" vertical="center" wrapText="1"/>
    </xf>
    <xf numFmtId="0" fontId="9" fillId="2" borderId="130" xfId="7" applyFont="1" applyFill="1" applyBorder="1" applyAlignment="1">
      <alignment horizontal="center" vertical="center" wrapText="1"/>
    </xf>
    <xf numFmtId="4" fontId="11" fillId="8" borderId="62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139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120" xfId="7" applyNumberFormat="1" applyFont="1" applyFill="1" applyBorder="1" applyAlignment="1" applyProtection="1">
      <alignment horizontal="center" vertical="center" wrapText="1"/>
      <protection locked="0"/>
    </xf>
    <xf numFmtId="4" fontId="11" fillId="8" borderId="121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43" xfId="7" applyFont="1" applyFill="1" applyBorder="1" applyAlignment="1">
      <alignment horizontal="center"/>
    </xf>
    <xf numFmtId="0" fontId="6" fillId="0" borderId="9" xfId="7" applyFont="1" applyFill="1" applyBorder="1" applyAlignment="1">
      <alignment horizontal="center"/>
    </xf>
    <xf numFmtId="0" fontId="6" fillId="0" borderId="84" xfId="7" applyFont="1" applyFill="1" applyBorder="1" applyAlignment="1">
      <alignment horizontal="center"/>
    </xf>
    <xf numFmtId="0" fontId="6" fillId="0" borderId="55" xfId="7" applyFont="1" applyFill="1" applyBorder="1" applyAlignment="1">
      <alignment horizontal="center"/>
    </xf>
    <xf numFmtId="0" fontId="6" fillId="0" borderId="100" xfId="7" applyFont="1" applyFill="1" applyBorder="1" applyAlignment="1">
      <alignment horizontal="center"/>
    </xf>
    <xf numFmtId="0" fontId="6" fillId="0" borderId="133" xfId="7" applyFont="1" applyBorder="1" applyAlignment="1">
      <alignment horizontal="center"/>
    </xf>
    <xf numFmtId="0" fontId="6" fillId="0" borderId="134" xfId="7" applyFont="1" applyBorder="1" applyAlignment="1">
      <alignment horizontal="center"/>
    </xf>
    <xf numFmtId="0" fontId="9" fillId="2" borderId="69" xfId="7" applyFont="1" applyFill="1" applyBorder="1" applyAlignment="1">
      <alignment horizontal="center" vertical="center"/>
    </xf>
    <xf numFmtId="0" fontId="9" fillId="2" borderId="83" xfId="7" applyFont="1" applyFill="1" applyBorder="1" applyAlignment="1">
      <alignment horizontal="center" vertical="center"/>
    </xf>
    <xf numFmtId="3" fontId="10" fillId="0" borderId="53" xfId="7" applyNumberFormat="1" applyFont="1" applyBorder="1" applyAlignment="1" applyProtection="1">
      <alignment horizontal="center" vertical="center" wrapText="1"/>
      <protection locked="0"/>
    </xf>
    <xf numFmtId="3" fontId="10" fillId="0" borderId="54" xfId="7" applyNumberFormat="1" applyFont="1" applyBorder="1" applyAlignment="1" applyProtection="1">
      <alignment horizontal="center" vertical="center" wrapText="1"/>
      <protection locked="0"/>
    </xf>
    <xf numFmtId="3" fontId="10" fillId="0" borderId="78" xfId="7" applyNumberFormat="1" applyFont="1" applyBorder="1" applyAlignment="1" applyProtection="1">
      <alignment horizontal="center" vertical="center" wrapText="1"/>
      <protection locked="0"/>
    </xf>
    <xf numFmtId="3" fontId="10" fillId="0" borderId="79" xfId="7" applyNumberFormat="1" applyFont="1" applyBorder="1" applyAlignment="1" applyProtection="1">
      <alignment horizontal="center" vertical="center" wrapText="1"/>
      <protection locked="0"/>
    </xf>
    <xf numFmtId="0" fontId="7" fillId="2" borderId="5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6" fillId="0" borderId="136" xfId="7" applyFont="1" applyFill="1" applyBorder="1" applyAlignment="1">
      <alignment horizontal="center"/>
    </xf>
    <xf numFmtId="0" fontId="6" fillId="0" borderId="138" xfId="7" applyFont="1" applyFill="1" applyBorder="1" applyAlignment="1">
      <alignment horizontal="center"/>
    </xf>
    <xf numFmtId="0" fontId="6" fillId="0" borderId="124" xfId="7" applyFont="1" applyFill="1" applyBorder="1" applyAlignment="1">
      <alignment horizontal="center"/>
    </xf>
    <xf numFmtId="0" fontId="6" fillId="0" borderId="150" xfId="7" applyFont="1" applyFill="1" applyBorder="1" applyAlignment="1">
      <alignment horizontal="center"/>
    </xf>
    <xf numFmtId="0" fontId="6" fillId="0" borderId="101" xfId="7" applyFont="1" applyFill="1" applyBorder="1" applyAlignment="1">
      <alignment horizontal="center"/>
    </xf>
    <xf numFmtId="0" fontId="6" fillId="0" borderId="147" xfId="7" applyFont="1" applyFill="1" applyBorder="1" applyAlignment="1">
      <alignment horizontal="center"/>
    </xf>
    <xf numFmtId="0" fontId="6" fillId="0" borderId="120" xfId="7" applyFont="1" applyFill="1" applyBorder="1" applyAlignment="1">
      <alignment horizontal="center"/>
    </xf>
    <xf numFmtId="0" fontId="6" fillId="0" borderId="121" xfId="7" applyFont="1" applyFill="1" applyBorder="1" applyAlignment="1">
      <alignment horizontal="center"/>
    </xf>
    <xf numFmtId="1" fontId="9" fillId="2" borderId="130" xfId="7" applyNumberFormat="1" applyFont="1" applyFill="1" applyBorder="1" applyAlignment="1" applyProtection="1">
      <alignment horizontal="center" vertical="center" wrapText="1"/>
      <protection locked="0"/>
    </xf>
    <xf numFmtId="1" fontId="9" fillId="2" borderId="127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133" xfId="7" applyFont="1" applyFill="1" applyBorder="1" applyAlignment="1" applyProtection="1">
      <alignment horizontal="left" vertical="center" wrapText="1"/>
      <protection locked="0"/>
    </xf>
    <xf numFmtId="0" fontId="7" fillId="2" borderId="137" xfId="7" applyFont="1" applyFill="1" applyBorder="1" applyAlignment="1" applyProtection="1">
      <alignment horizontal="left" vertical="center" wrapText="1"/>
      <protection locked="0"/>
    </xf>
    <xf numFmtId="0" fontId="7" fillId="2" borderId="134" xfId="7" applyFont="1" applyFill="1" applyBorder="1" applyAlignment="1" applyProtection="1">
      <alignment horizontal="left" vertical="center" wrapText="1"/>
      <protection locked="0"/>
    </xf>
    <xf numFmtId="0" fontId="6" fillId="0" borderId="75" xfId="7" applyFont="1" applyFill="1" applyBorder="1" applyAlignment="1">
      <alignment horizontal="center"/>
    </xf>
    <xf numFmtId="0" fontId="6" fillId="0" borderId="65" xfId="7" applyFont="1" applyFill="1" applyBorder="1" applyAlignment="1">
      <alignment horizontal="center"/>
    </xf>
    <xf numFmtId="0" fontId="6" fillId="0" borderId="0" xfId="7" applyFont="1" applyAlignment="1">
      <alignment horizontal="center"/>
    </xf>
    <xf numFmtId="0" fontId="6" fillId="0" borderId="10" xfId="7" applyFont="1" applyFill="1" applyBorder="1" applyAlignment="1">
      <alignment horizontal="center"/>
    </xf>
    <xf numFmtId="0" fontId="6" fillId="0" borderId="63" xfId="7" applyFont="1" applyFill="1" applyBorder="1" applyAlignment="1">
      <alignment horizontal="center"/>
    </xf>
    <xf numFmtId="0" fontId="6" fillId="0" borderId="137" xfId="7" applyFont="1" applyBorder="1" applyAlignment="1">
      <alignment horizontal="center"/>
    </xf>
    <xf numFmtId="0" fontId="6" fillId="0" borderId="52" xfId="7" applyFont="1" applyFill="1" applyBorder="1" applyAlignment="1">
      <alignment horizontal="center"/>
    </xf>
    <xf numFmtId="0" fontId="6" fillId="0" borderId="45" xfId="7" applyFont="1" applyFill="1" applyBorder="1" applyAlignment="1">
      <alignment horizontal="center"/>
    </xf>
    <xf numFmtId="0" fontId="6" fillId="0" borderId="74" xfId="7" applyFont="1" applyFill="1" applyBorder="1" applyAlignment="1">
      <alignment horizontal="center"/>
    </xf>
    <xf numFmtId="0" fontId="6" fillId="0" borderId="67" xfId="7" applyFont="1" applyFill="1" applyBorder="1" applyAlignment="1">
      <alignment horizontal="center"/>
    </xf>
    <xf numFmtId="0" fontId="6" fillId="0" borderId="61" xfId="7" applyFont="1" applyFill="1" applyBorder="1" applyAlignment="1">
      <alignment horizontal="center"/>
    </xf>
    <xf numFmtId="0" fontId="6" fillId="0" borderId="8" xfId="7" applyFont="1" applyFill="1" applyBorder="1" applyAlignment="1">
      <alignment horizontal="center"/>
    </xf>
    <xf numFmtId="0" fontId="6" fillId="0" borderId="60" xfId="7" applyFont="1" applyFill="1" applyBorder="1" applyAlignment="1">
      <alignment horizontal="center"/>
    </xf>
    <xf numFmtId="0" fontId="6" fillId="0" borderId="135" xfId="7" applyFont="1" applyFill="1" applyBorder="1" applyAlignment="1">
      <alignment horizontal="center"/>
    </xf>
    <xf numFmtId="0" fontId="6" fillId="0" borderId="56" xfId="7" applyFont="1" applyFill="1" applyBorder="1" applyAlignment="1">
      <alignment horizontal="center"/>
    </xf>
    <xf numFmtId="3" fontId="10" fillId="3" borderId="56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57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143" xfId="7" applyFont="1" applyFill="1" applyBorder="1" applyAlignment="1">
      <alignment horizontal="center"/>
    </xf>
    <xf numFmtId="0" fontId="6" fillId="0" borderId="140" xfId="7" applyFont="1" applyFill="1" applyBorder="1" applyAlignment="1">
      <alignment horizontal="center"/>
    </xf>
    <xf numFmtId="3" fontId="10" fillId="3" borderId="140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141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130" xfId="7" applyFont="1" applyFill="1" applyBorder="1" applyAlignment="1" applyProtection="1">
      <alignment horizontal="left" vertical="center" wrapText="1"/>
      <protection locked="0"/>
    </xf>
    <xf numFmtId="0" fontId="7" fillId="2" borderId="126" xfId="7" applyFont="1" applyFill="1" applyBorder="1" applyAlignment="1" applyProtection="1">
      <alignment horizontal="left" vertical="center" wrapText="1"/>
      <protection locked="0"/>
    </xf>
    <xf numFmtId="0" fontId="7" fillId="2" borderId="127" xfId="7" applyFont="1" applyFill="1" applyBorder="1" applyAlignment="1" applyProtection="1">
      <alignment horizontal="left" vertical="center" wrapText="1"/>
      <protection locked="0"/>
    </xf>
    <xf numFmtId="0" fontId="7" fillId="2" borderId="80" xfId="7" applyFont="1" applyFill="1" applyBorder="1" applyAlignment="1">
      <alignment horizontal="center" vertical="center"/>
    </xf>
    <xf numFmtId="0" fontId="9" fillId="2" borderId="81" xfId="7" applyFont="1" applyFill="1" applyBorder="1" applyAlignment="1">
      <alignment horizontal="center" vertical="center"/>
    </xf>
    <xf numFmtId="0" fontId="9" fillId="2" borderId="82" xfId="7" applyFont="1" applyFill="1" applyBorder="1" applyAlignment="1">
      <alignment horizontal="center" vertical="center"/>
    </xf>
    <xf numFmtId="0" fontId="7" fillId="3" borderId="128" xfId="7" applyFont="1" applyFill="1" applyBorder="1" applyAlignment="1">
      <alignment horizontal="center"/>
    </xf>
    <xf numFmtId="0" fontId="7" fillId="3" borderId="142" xfId="7" applyFont="1" applyFill="1" applyBorder="1" applyAlignment="1">
      <alignment horizontal="center"/>
    </xf>
    <xf numFmtId="0" fontId="7" fillId="3" borderId="129" xfId="7" applyFont="1" applyFill="1" applyBorder="1" applyAlignment="1">
      <alignment horizontal="center"/>
    </xf>
    <xf numFmtId="3" fontId="10" fillId="3" borderId="65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60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7" applyFont="1" applyFill="1" applyBorder="1" applyAlignment="1">
      <alignment horizontal="center"/>
    </xf>
    <xf numFmtId="3" fontId="10" fillId="0" borderId="44" xfId="7" applyNumberFormat="1" applyFont="1" applyBorder="1" applyAlignment="1" applyProtection="1">
      <alignment horizontal="center" vertical="center" wrapText="1"/>
      <protection locked="0"/>
    </xf>
    <xf numFmtId="3" fontId="10" fillId="0" borderId="45" xfId="7" applyNumberFormat="1" applyFont="1" applyBorder="1" applyAlignment="1" applyProtection="1">
      <alignment horizontal="center" vertical="center" wrapText="1"/>
      <protection locked="0"/>
    </xf>
    <xf numFmtId="3" fontId="10" fillId="3" borderId="44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45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66" xfId="7" applyNumberFormat="1" applyFont="1" applyBorder="1" applyAlignment="1" applyProtection="1">
      <alignment horizontal="center" vertical="center" wrapText="1"/>
      <protection locked="0"/>
    </xf>
    <xf numFmtId="3" fontId="10" fillId="3" borderId="66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67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52" xfId="7" applyFont="1" applyBorder="1" applyAlignment="1" applyProtection="1">
      <alignment horizontal="center" vertical="center" wrapText="1"/>
      <protection locked="0"/>
    </xf>
    <xf numFmtId="0" fontId="10" fillId="0" borderId="44" xfId="7" applyFont="1" applyBorder="1" applyAlignment="1" applyProtection="1">
      <alignment horizontal="center" vertical="center" wrapText="1"/>
      <protection locked="0"/>
    </xf>
    <xf numFmtId="0" fontId="10" fillId="0" borderId="44" xfId="7" applyFont="1" applyFill="1" applyBorder="1" applyAlignment="1" applyProtection="1">
      <alignment horizontal="center" vertical="center" wrapText="1"/>
      <protection hidden="1"/>
    </xf>
    <xf numFmtId="0" fontId="10" fillId="0" borderId="74" xfId="7" applyFont="1" applyBorder="1" applyAlignment="1" applyProtection="1">
      <alignment horizontal="center" vertical="center" wrapText="1"/>
      <protection locked="0"/>
    </xf>
    <xf numFmtId="0" fontId="10" fillId="0" borderId="66" xfId="7" applyFont="1" applyBorder="1" applyAlignment="1" applyProtection="1">
      <alignment horizontal="center" vertical="center" wrapText="1"/>
      <protection locked="0"/>
    </xf>
    <xf numFmtId="0" fontId="10" fillId="0" borderId="66" xfId="7" applyFont="1" applyFill="1" applyBorder="1" applyAlignment="1" applyProtection="1">
      <alignment horizontal="center" vertical="center" wrapText="1"/>
      <protection hidden="1"/>
    </xf>
    <xf numFmtId="0" fontId="10" fillId="0" borderId="75" xfId="7" applyFont="1" applyBorder="1" applyAlignment="1" applyProtection="1">
      <alignment horizontal="center" vertical="center" wrapText="1"/>
      <protection locked="0"/>
    </xf>
    <xf numFmtId="0" fontId="10" fillId="0" borderId="65" xfId="7" applyFont="1" applyBorder="1" applyAlignment="1" applyProtection="1">
      <alignment horizontal="center" vertical="center" wrapText="1"/>
      <protection locked="0"/>
    </xf>
    <xf numFmtId="0" fontId="10" fillId="0" borderId="65" xfId="7" applyFont="1" applyFill="1" applyBorder="1" applyAlignment="1" applyProtection="1">
      <alignment horizontal="center" vertical="center" wrapText="1"/>
      <protection hidden="1"/>
    </xf>
    <xf numFmtId="3" fontId="10" fillId="0" borderId="65" xfId="7" applyNumberFormat="1" applyFont="1" applyBorder="1" applyAlignment="1" applyProtection="1">
      <alignment horizontal="center" vertical="center" wrapText="1"/>
      <protection locked="0"/>
    </xf>
    <xf numFmtId="3" fontId="10" fillId="0" borderId="60" xfId="7" applyNumberFormat="1" applyFont="1" applyBorder="1" applyAlignment="1" applyProtection="1">
      <alignment horizontal="center" vertical="center" wrapText="1"/>
      <protection locked="0"/>
    </xf>
    <xf numFmtId="3" fontId="10" fillId="0" borderId="76" xfId="7" applyNumberFormat="1" applyFont="1" applyBorder="1" applyAlignment="1" applyProtection="1">
      <alignment horizontal="center" vertical="center" wrapText="1"/>
      <protection locked="0"/>
    </xf>
    <xf numFmtId="3" fontId="10" fillId="0" borderId="77" xfId="7" applyNumberFormat="1" applyFont="1" applyBorder="1" applyAlignment="1" applyProtection="1">
      <alignment horizontal="center" vertical="center" wrapText="1"/>
      <protection locked="0"/>
    </xf>
    <xf numFmtId="0" fontId="7" fillId="2" borderId="72" xfId="7" applyFont="1" applyFill="1" applyBorder="1" applyAlignment="1" applyProtection="1">
      <alignment horizontal="left" vertical="center" wrapText="1"/>
      <protection locked="0"/>
    </xf>
    <xf numFmtId="0" fontId="7" fillId="2" borderId="68" xfId="7" applyFont="1" applyFill="1" applyBorder="1" applyAlignment="1" applyProtection="1">
      <alignment horizontal="left" vertical="center" wrapText="1"/>
      <protection locked="0"/>
    </xf>
    <xf numFmtId="0" fontId="9" fillId="2" borderId="68" xfId="7" applyFont="1" applyFill="1" applyBorder="1" applyAlignment="1">
      <alignment horizontal="center" vertical="center"/>
    </xf>
    <xf numFmtId="17" fontId="10" fillId="0" borderId="44" xfId="7" applyNumberFormat="1" applyFont="1" applyFill="1" applyBorder="1" applyAlignment="1" applyProtection="1">
      <alignment horizontal="center" vertical="center" wrapText="1"/>
      <protection hidden="1"/>
    </xf>
    <xf numFmtId="3" fontId="10" fillId="0" borderId="67" xfId="7" applyNumberFormat="1" applyFont="1" applyBorder="1" applyAlignment="1" applyProtection="1">
      <alignment horizontal="center" vertical="center" wrapText="1"/>
      <protection locked="0"/>
    </xf>
    <xf numFmtId="1" fontId="9" fillId="2" borderId="68" xfId="7" applyNumberFormat="1" applyFont="1" applyFill="1" applyBorder="1" applyAlignment="1" applyProtection="1">
      <alignment horizontal="center" vertical="center" wrapText="1"/>
      <protection locked="0"/>
    </xf>
    <xf numFmtId="1" fontId="9" fillId="2" borderId="73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53" xfId="7" applyFont="1" applyBorder="1" applyAlignment="1">
      <alignment horizontal="center"/>
    </xf>
    <xf numFmtId="0" fontId="6" fillId="0" borderId="54" xfId="7" applyFont="1" applyBorder="1" applyAlignment="1">
      <alignment horizontal="center"/>
    </xf>
    <xf numFmtId="0" fontId="7" fillId="2" borderId="72" xfId="7" applyFont="1" applyFill="1" applyBorder="1" applyAlignment="1">
      <alignment horizontal="left"/>
    </xf>
    <xf numFmtId="0" fontId="7" fillId="2" borderId="68" xfId="7" applyFont="1" applyFill="1" applyBorder="1" applyAlignment="1">
      <alignment horizontal="left"/>
    </xf>
    <xf numFmtId="0" fontId="6" fillId="0" borderId="25" xfId="7" applyFont="1" applyBorder="1" applyAlignment="1">
      <alignment horizontal="center"/>
    </xf>
    <xf numFmtId="0" fontId="6" fillId="0" borderId="1" xfId="7" applyFont="1" applyBorder="1" applyAlignment="1">
      <alignment horizontal="center"/>
    </xf>
    <xf numFmtId="0" fontId="7" fillId="0" borderId="70" xfId="7" applyFont="1" applyBorder="1" applyAlignment="1">
      <alignment horizontal="center" vertical="center" wrapText="1"/>
    </xf>
    <xf numFmtId="0" fontId="7" fillId="0" borderId="71" xfId="7" applyFont="1" applyBorder="1" applyAlignment="1">
      <alignment horizontal="center" vertical="center" wrapText="1"/>
    </xf>
    <xf numFmtId="0" fontId="9" fillId="2" borderId="68" xfId="7" applyFont="1" applyFill="1" applyBorder="1" applyAlignment="1">
      <alignment horizontal="center" vertical="center" wrapText="1"/>
    </xf>
    <xf numFmtId="0" fontId="9" fillId="2" borderId="73" xfId="7" applyFont="1" applyFill="1" applyBorder="1" applyAlignment="1">
      <alignment horizontal="center" vertical="center" wrapText="1"/>
    </xf>
    <xf numFmtId="0" fontId="10" fillId="0" borderId="67" xfId="7" applyFont="1" applyBorder="1" applyAlignment="1" applyProtection="1">
      <alignment horizontal="center" vertical="center" wrapText="1"/>
      <protection locked="0"/>
    </xf>
    <xf numFmtId="3" fontId="10" fillId="0" borderId="65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76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77" xfId="7" applyNumberFormat="1" applyFont="1" applyFill="1" applyBorder="1" applyAlignment="1" applyProtection="1">
      <alignment horizontal="center" vertical="center" wrapText="1"/>
      <protection locked="0"/>
    </xf>
    <xf numFmtId="10" fontId="16" fillId="3" borderId="15" xfId="7" applyNumberFormat="1" applyFont="1" applyFill="1" applyBorder="1" applyAlignment="1" applyProtection="1">
      <alignment horizontal="center" vertical="center"/>
    </xf>
    <xf numFmtId="0" fontId="6" fillId="0" borderId="151" xfId="7" applyFont="1" applyBorder="1" applyAlignment="1">
      <alignment horizontal="center"/>
    </xf>
    <xf numFmtId="0" fontId="9" fillId="2" borderId="15" xfId="7" applyFont="1" applyFill="1" applyBorder="1" applyAlignment="1">
      <alignment horizontal="center" vertical="center"/>
    </xf>
    <xf numFmtId="0" fontId="9" fillId="2" borderId="16" xfId="7" applyFont="1" applyFill="1" applyBorder="1" applyAlignment="1">
      <alignment horizontal="center" vertical="center"/>
    </xf>
    <xf numFmtId="168" fontId="15" fillId="0" borderId="15" xfId="7" applyNumberFormat="1" applyFont="1" applyBorder="1" applyAlignment="1">
      <alignment horizontal="center" vertical="center"/>
    </xf>
    <xf numFmtId="168" fontId="15" fillId="0" borderId="16" xfId="7" applyNumberFormat="1" applyFont="1" applyBorder="1" applyAlignment="1">
      <alignment horizontal="center" vertical="center"/>
    </xf>
    <xf numFmtId="168" fontId="15" fillId="0" borderId="15" xfId="7" applyNumberFormat="1" applyFont="1" applyFill="1" applyBorder="1" applyAlignment="1" applyProtection="1">
      <alignment horizontal="center" vertical="center"/>
    </xf>
    <xf numFmtId="168" fontId="9" fillId="8" borderId="25" xfId="7" applyNumberFormat="1" applyFont="1" applyFill="1" applyBorder="1" applyAlignment="1" applyProtection="1">
      <alignment horizontal="center" vertical="center"/>
      <protection locked="0"/>
    </xf>
    <xf numFmtId="168" fontId="9" fillId="8" borderId="104" xfId="7" applyNumberFormat="1" applyFont="1" applyFill="1" applyBorder="1" applyAlignment="1" applyProtection="1">
      <alignment horizontal="center" vertical="center"/>
      <protection locked="0"/>
    </xf>
    <xf numFmtId="10" fontId="16" fillId="3" borderId="16" xfId="7" applyNumberFormat="1" applyFont="1" applyFill="1" applyBorder="1" applyAlignment="1" applyProtection="1">
      <alignment horizontal="center" vertical="center"/>
    </xf>
    <xf numFmtId="0" fontId="9" fillId="2" borderId="89" xfId="7" applyFont="1" applyFill="1" applyBorder="1" applyAlignment="1">
      <alignment horizontal="center" vertical="center"/>
    </xf>
    <xf numFmtId="0" fontId="9" fillId="2" borderId="94" xfId="7" applyFont="1" applyFill="1" applyBorder="1" applyAlignment="1">
      <alignment horizontal="center" vertical="center"/>
    </xf>
    <xf numFmtId="0" fontId="9" fillId="2" borderId="26" xfId="7" applyFont="1" applyFill="1" applyBorder="1" applyAlignment="1">
      <alignment horizontal="center" vertical="center"/>
    </xf>
    <xf numFmtId="0" fontId="9" fillId="2" borderId="32" xfId="7" applyFont="1" applyFill="1" applyBorder="1" applyAlignment="1">
      <alignment horizontal="center" vertical="center"/>
    </xf>
    <xf numFmtId="0" fontId="9" fillId="2" borderId="92" xfId="7" applyFont="1" applyFill="1" applyBorder="1" applyAlignment="1">
      <alignment horizontal="center" vertical="center"/>
    </xf>
    <xf numFmtId="168" fontId="9" fillId="0" borderId="25" xfId="7" applyNumberFormat="1" applyFont="1" applyFill="1" applyBorder="1" applyAlignment="1" applyProtection="1">
      <alignment horizontal="center" vertical="center"/>
      <protection locked="0"/>
    </xf>
    <xf numFmtId="168" fontId="9" fillId="0" borderId="104" xfId="7" applyNumberFormat="1" applyFont="1" applyFill="1" applyBorder="1" applyAlignment="1" applyProtection="1">
      <alignment horizontal="center" vertical="center"/>
      <protection locked="0"/>
    </xf>
    <xf numFmtId="168" fontId="15" fillId="0" borderId="70" xfId="7" applyNumberFormat="1" applyFont="1" applyBorder="1" applyAlignment="1">
      <alignment horizontal="center" vertical="center"/>
    </xf>
    <xf numFmtId="168" fontId="15" fillId="0" borderId="40" xfId="7" applyNumberFormat="1" applyFont="1" applyBorder="1" applyAlignment="1">
      <alignment horizontal="center" vertical="center"/>
    </xf>
    <xf numFmtId="168" fontId="15" fillId="0" borderId="85" xfId="7" applyNumberFormat="1" applyFont="1" applyBorder="1" applyAlignment="1">
      <alignment horizontal="center" vertical="center"/>
    </xf>
    <xf numFmtId="168" fontId="15" fillId="0" borderId="20" xfId="7" applyNumberFormat="1" applyFont="1" applyBorder="1" applyAlignment="1">
      <alignment horizontal="center" vertical="center"/>
    </xf>
    <xf numFmtId="168" fontId="15" fillId="0" borderId="86" xfId="7" applyNumberFormat="1" applyFont="1" applyBorder="1" applyAlignment="1">
      <alignment horizontal="center" vertical="center"/>
    </xf>
    <xf numFmtId="168" fontId="15" fillId="0" borderId="87" xfId="7" applyNumberFormat="1" applyFont="1" applyBorder="1" applyAlignment="1">
      <alignment horizontal="center" vertical="center"/>
    </xf>
    <xf numFmtId="0" fontId="17" fillId="0" borderId="21" xfId="7" applyFont="1" applyBorder="1" applyAlignment="1" applyProtection="1">
      <alignment horizontal="center" vertical="center"/>
      <protection hidden="1"/>
    </xf>
    <xf numFmtId="0" fontId="6" fillId="0" borderId="15" xfId="7" applyFont="1" applyBorder="1" applyAlignment="1" applyProtection="1">
      <alignment horizontal="center" vertical="center"/>
      <protection hidden="1"/>
    </xf>
    <xf numFmtId="0" fontId="6" fillId="0" borderId="21" xfId="7" applyFont="1" applyBorder="1" applyAlignment="1" applyProtection="1">
      <alignment horizontal="center" vertical="center"/>
      <protection hidden="1"/>
    </xf>
    <xf numFmtId="0" fontId="11" fillId="0" borderId="21" xfId="7" applyFont="1" applyBorder="1" applyAlignment="1" applyProtection="1">
      <alignment horizontal="center" vertical="center"/>
      <protection hidden="1"/>
    </xf>
    <xf numFmtId="0" fontId="11" fillId="0" borderId="15" xfId="7" applyFont="1" applyBorder="1" applyAlignment="1" applyProtection="1">
      <alignment horizontal="center" vertical="center"/>
      <protection hidden="1"/>
    </xf>
    <xf numFmtId="0" fontId="7" fillId="2" borderId="21" xfId="7" applyFont="1" applyFill="1" applyBorder="1" applyAlignment="1">
      <alignment horizontal="center"/>
    </xf>
    <xf numFmtId="0" fontId="7" fillId="2" borderId="15" xfId="7" applyFont="1" applyFill="1" applyBorder="1" applyAlignment="1">
      <alignment horizontal="center"/>
    </xf>
    <xf numFmtId="0" fontId="6" fillId="0" borderId="31" xfId="7" applyFont="1" applyBorder="1" applyAlignment="1" applyProtection="1">
      <alignment horizontal="center" vertical="center"/>
      <protection hidden="1"/>
    </xf>
    <xf numFmtId="0" fontId="6" fillId="0" borderId="17" xfId="7" applyFont="1" applyBorder="1" applyAlignment="1" applyProtection="1">
      <alignment horizontal="center" vertical="center"/>
      <protection hidden="1"/>
    </xf>
    <xf numFmtId="0" fontId="9" fillId="2" borderId="30" xfId="7" applyFont="1" applyFill="1" applyBorder="1" applyAlignment="1">
      <alignment horizontal="center" vertical="center"/>
    </xf>
    <xf numFmtId="0" fontId="9" fillId="2" borderId="14" xfId="7" applyFont="1" applyFill="1" applyBorder="1" applyAlignment="1">
      <alignment horizontal="center" vertical="center"/>
    </xf>
    <xf numFmtId="168" fontId="9" fillId="8" borderId="15" xfId="7" applyNumberFormat="1" applyFont="1" applyFill="1" applyBorder="1" applyAlignment="1" applyProtection="1">
      <alignment horizontal="center" vertical="center"/>
      <protection locked="0"/>
    </xf>
    <xf numFmtId="168" fontId="9" fillId="8" borderId="16" xfId="7" applyNumberFormat="1" applyFont="1" applyFill="1" applyBorder="1" applyAlignment="1" applyProtection="1">
      <alignment horizontal="center" vertical="center"/>
      <protection locked="0"/>
    </xf>
    <xf numFmtId="168" fontId="9" fillId="8" borderId="17" xfId="7" applyNumberFormat="1" applyFont="1" applyFill="1" applyBorder="1" applyAlignment="1" applyProtection="1">
      <alignment horizontal="center" vertical="center"/>
      <protection locked="0"/>
    </xf>
    <xf numFmtId="168" fontId="9" fillId="8" borderId="18" xfId="7" applyNumberFormat="1" applyFont="1" applyFill="1" applyBorder="1" applyAlignment="1" applyProtection="1">
      <alignment horizontal="center" vertical="center"/>
      <protection locked="0"/>
    </xf>
    <xf numFmtId="0" fontId="10" fillId="0" borderId="21" xfId="7" applyFont="1" applyBorder="1" applyAlignment="1" applyProtection="1">
      <alignment horizontal="center" vertical="center"/>
      <protection hidden="1"/>
    </xf>
    <xf numFmtId="0" fontId="10" fillId="0" borderId="21" xfId="7" applyFont="1" applyFill="1" applyBorder="1" applyAlignment="1" applyProtection="1">
      <alignment horizontal="left" vertical="center" wrapText="1"/>
      <protection hidden="1"/>
    </xf>
    <xf numFmtId="0" fontId="10" fillId="0" borderId="15" xfId="7" applyFont="1" applyFill="1" applyBorder="1" applyAlignment="1" applyProtection="1">
      <alignment horizontal="left" vertical="center" wrapText="1"/>
      <protection hidden="1"/>
    </xf>
    <xf numFmtId="0" fontId="10" fillId="0" borderId="31" xfId="7" applyFont="1" applyFill="1" applyBorder="1" applyAlignment="1" applyProtection="1">
      <alignment horizontal="left" vertical="center" wrapText="1"/>
      <protection hidden="1"/>
    </xf>
    <xf numFmtId="0" fontId="10" fillId="0" borderId="17" xfId="7" applyFont="1" applyFill="1" applyBorder="1" applyAlignment="1" applyProtection="1">
      <alignment horizontal="left" vertical="center" wrapText="1"/>
      <protection hidden="1"/>
    </xf>
    <xf numFmtId="0" fontId="10" fillId="0" borderId="15" xfId="7" applyFont="1" applyFill="1" applyBorder="1" applyAlignment="1" applyProtection="1">
      <alignment horizontal="left" vertical="center"/>
      <protection hidden="1"/>
    </xf>
    <xf numFmtId="0" fontId="11" fillId="2" borderId="31" xfId="7" applyFont="1" applyFill="1" applyBorder="1" applyAlignment="1" applyProtection="1">
      <alignment horizontal="left" vertical="center"/>
      <protection hidden="1"/>
    </xf>
    <xf numFmtId="0" fontId="11" fillId="2" borderId="17" xfId="7" applyFont="1" applyFill="1" applyBorder="1" applyAlignment="1" applyProtection="1">
      <alignment horizontal="left" vertical="center"/>
      <protection hidden="1"/>
    </xf>
    <xf numFmtId="0" fontId="7" fillId="2" borderId="95" xfId="7" applyFont="1" applyFill="1" applyBorder="1" applyAlignment="1">
      <alignment horizontal="center"/>
    </xf>
    <xf numFmtId="0" fontId="7" fillId="2" borderId="92" xfId="7" applyFont="1" applyFill="1" applyBorder="1" applyAlignment="1">
      <alignment horizontal="center"/>
    </xf>
    <xf numFmtId="0" fontId="9" fillId="2" borderId="96" xfId="7" applyFont="1" applyFill="1" applyBorder="1" applyAlignment="1">
      <alignment horizontal="center" vertical="center"/>
    </xf>
    <xf numFmtId="0" fontId="9" fillId="2" borderId="87" xfId="7" applyFont="1" applyFill="1" applyBorder="1" applyAlignment="1">
      <alignment horizontal="center" vertical="center"/>
    </xf>
    <xf numFmtId="0" fontId="9" fillId="2" borderId="7" xfId="7" applyFont="1" applyFill="1" applyBorder="1" applyAlignment="1">
      <alignment horizontal="center" vertical="center"/>
    </xf>
    <xf numFmtId="0" fontId="9" fillId="2" borderId="104" xfId="7" applyFont="1" applyFill="1" applyBorder="1" applyAlignment="1">
      <alignment horizontal="center" vertical="center"/>
    </xf>
    <xf numFmtId="0" fontId="11" fillId="2" borderId="21" xfId="7" applyFont="1" applyFill="1" applyBorder="1" applyAlignment="1" applyProtection="1">
      <alignment horizontal="left" vertical="center"/>
      <protection hidden="1"/>
    </xf>
    <xf numFmtId="0" fontId="11" fillId="2" borderId="15" xfId="7" applyFont="1" applyFill="1" applyBorder="1" applyAlignment="1" applyProtection="1">
      <alignment horizontal="left" vertical="center"/>
      <protection hidden="1"/>
    </xf>
    <xf numFmtId="0" fontId="7" fillId="2" borderId="21" xfId="7" applyFont="1" applyFill="1" applyBorder="1" applyAlignment="1" applyProtection="1">
      <alignment horizontal="center" vertical="center"/>
      <protection hidden="1"/>
    </xf>
    <xf numFmtId="0" fontId="7" fillId="2" borderId="15" xfId="7" applyFont="1" applyFill="1" applyBorder="1" applyAlignment="1" applyProtection="1">
      <alignment horizontal="center" vertical="center"/>
      <protection hidden="1"/>
    </xf>
    <xf numFmtId="0" fontId="7" fillId="2" borderId="95" xfId="7" applyFont="1" applyFill="1" applyBorder="1" applyAlignment="1" applyProtection="1">
      <alignment horizontal="center" vertical="center"/>
      <protection hidden="1"/>
    </xf>
    <xf numFmtId="0" fontId="7" fillId="2" borderId="92" xfId="7" applyFont="1" applyFill="1" applyBorder="1" applyAlignment="1" applyProtection="1">
      <alignment horizontal="center" vertical="center"/>
      <protection hidden="1"/>
    </xf>
    <xf numFmtId="0" fontId="10" fillId="0" borderId="25" xfId="7" applyFont="1" applyFill="1" applyBorder="1" applyAlignment="1" applyProtection="1">
      <alignment horizontal="left" vertical="center" wrapText="1"/>
      <protection hidden="1"/>
    </xf>
    <xf numFmtId="0" fontId="10" fillId="0" borderId="21" xfId="7" applyFont="1" applyFill="1" applyBorder="1" applyAlignment="1" applyProtection="1">
      <alignment horizontal="left" vertical="center"/>
      <protection hidden="1"/>
    </xf>
    <xf numFmtId="0" fontId="10" fillId="0" borderId="25" xfId="7" applyFont="1" applyFill="1" applyBorder="1" applyAlignment="1" applyProtection="1">
      <alignment horizontal="left" vertical="center"/>
      <protection hidden="1"/>
    </xf>
    <xf numFmtId="0" fontId="11" fillId="2" borderId="33" xfId="7" applyFont="1" applyFill="1" applyBorder="1" applyAlignment="1" applyProtection="1">
      <alignment horizontal="left" vertical="center"/>
      <protection hidden="1"/>
    </xf>
    <xf numFmtId="0" fontId="7" fillId="0" borderId="47" xfId="7" applyFont="1" applyBorder="1" applyAlignment="1">
      <alignment horizontal="center" vertical="center" wrapText="1"/>
    </xf>
    <xf numFmtId="0" fontId="7" fillId="0" borderId="48" xfId="7" applyFont="1" applyBorder="1" applyAlignment="1">
      <alignment horizontal="center" vertical="center" wrapText="1"/>
    </xf>
    <xf numFmtId="0" fontId="7" fillId="0" borderId="49" xfId="7" applyFont="1" applyBorder="1" applyAlignment="1">
      <alignment horizontal="center"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 wrapText="1"/>
    </xf>
    <xf numFmtId="0" fontId="7" fillId="0" borderId="132" xfId="7" applyFont="1" applyBorder="1" applyAlignment="1">
      <alignment horizontal="center" vertical="center" wrapText="1"/>
    </xf>
    <xf numFmtId="0" fontId="7" fillId="2" borderId="86" xfId="7" applyFont="1" applyFill="1" applyBorder="1" applyAlignment="1" applyProtection="1">
      <alignment horizontal="center" vertical="center"/>
      <protection hidden="1"/>
    </xf>
    <xf numFmtId="0" fontId="6" fillId="2" borderId="21" xfId="7" applyFont="1" applyFill="1" applyBorder="1" applyAlignment="1" applyProtection="1">
      <alignment horizontal="center" vertical="center"/>
      <protection hidden="1"/>
    </xf>
    <xf numFmtId="0" fontId="6" fillId="2" borderId="15" xfId="7" applyFont="1" applyFill="1" applyBorder="1" applyAlignment="1" applyProtection="1">
      <alignment horizontal="center" vertical="center"/>
      <protection hidden="1"/>
    </xf>
    <xf numFmtId="0" fontId="7" fillId="2" borderId="25" xfId="7" applyFont="1" applyFill="1" applyBorder="1" applyAlignment="1" applyProtection="1">
      <alignment horizontal="center" vertical="center"/>
      <protection hidden="1"/>
    </xf>
    <xf numFmtId="0" fontId="14" fillId="2" borderId="95" xfId="7" applyFont="1" applyFill="1" applyBorder="1" applyAlignment="1" applyProtection="1">
      <alignment horizontal="center" vertical="center"/>
      <protection hidden="1"/>
    </xf>
    <xf numFmtId="0" fontId="14" fillId="2" borderId="92" xfId="7" applyFont="1" applyFill="1" applyBorder="1" applyAlignment="1" applyProtection="1">
      <alignment horizontal="center" vertical="center"/>
      <protection hidden="1"/>
    </xf>
    <xf numFmtId="0" fontId="14" fillId="2" borderId="86" xfId="7" applyFont="1" applyFill="1" applyBorder="1" applyAlignment="1" applyProtection="1">
      <alignment horizontal="center" vertical="center"/>
      <protection hidden="1"/>
    </xf>
    <xf numFmtId="0" fontId="9" fillId="2" borderId="21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14" fillId="2" borderId="25" xfId="7" applyFont="1" applyFill="1" applyBorder="1" applyAlignment="1" applyProtection="1">
      <alignment horizontal="center" vertical="center"/>
      <protection hidden="1"/>
    </xf>
    <xf numFmtId="0" fontId="9" fillId="2" borderId="93" xfId="7" applyFont="1" applyFill="1" applyBorder="1" applyAlignment="1">
      <alignment horizontal="center" vertical="center"/>
    </xf>
    <xf numFmtId="0" fontId="7" fillId="3" borderId="48" xfId="7" applyFont="1" applyFill="1" applyBorder="1" applyAlignment="1">
      <alignment horizontal="left"/>
    </xf>
    <xf numFmtId="0" fontId="7" fillId="0" borderId="133" xfId="7" applyFont="1" applyBorder="1" applyAlignment="1">
      <alignment horizontal="center" vertical="center" wrapText="1"/>
    </xf>
    <xf numFmtId="0" fontId="7" fillId="0" borderId="137" xfId="7" applyFont="1" applyBorder="1" applyAlignment="1">
      <alignment horizontal="center" vertical="center" wrapText="1"/>
    </xf>
    <xf numFmtId="0" fontId="7" fillId="0" borderId="134" xfId="7" applyFont="1" applyBorder="1" applyAlignment="1">
      <alignment horizontal="center" vertical="center" wrapText="1"/>
    </xf>
    <xf numFmtId="0" fontId="7" fillId="3" borderId="96" xfId="7" applyFont="1" applyFill="1" applyBorder="1" applyAlignment="1">
      <alignment horizontal="left"/>
    </xf>
    <xf numFmtId="0" fontId="7" fillId="3" borderId="93" xfId="7" applyFont="1" applyFill="1" applyBorder="1" applyAlignment="1">
      <alignment horizontal="left"/>
    </xf>
    <xf numFmtId="0" fontId="7" fillId="3" borderId="7" xfId="7" applyFont="1" applyFill="1" applyBorder="1" applyAlignment="1">
      <alignment horizontal="left"/>
    </xf>
    <xf numFmtId="0" fontId="7" fillId="3" borderId="1" xfId="7" applyFont="1" applyFill="1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wrapText="1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9" borderId="30" xfId="0" applyFill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horizontal="center" vertical="center"/>
    </xf>
    <xf numFmtId="0" fontId="9" fillId="0" borderId="43" xfId="25" applyFont="1" applyBorder="1" applyAlignment="1" applyProtection="1">
      <alignment horizontal="left" vertical="center" wrapText="1"/>
      <protection locked="0"/>
    </xf>
    <xf numFmtId="0" fontId="9" fillId="0" borderId="9" xfId="25" applyFont="1" applyBorder="1" applyAlignment="1" applyProtection="1">
      <alignment horizontal="left" vertical="center" wrapText="1"/>
      <protection locked="0"/>
    </xf>
    <xf numFmtId="0" fontId="9" fillId="0" borderId="114" xfId="25" applyFont="1" applyBorder="1" applyAlignment="1" applyProtection="1">
      <alignment horizontal="left" vertical="center" wrapText="1"/>
      <protection locked="0"/>
    </xf>
    <xf numFmtId="0" fontId="9" fillId="12" borderId="115" xfId="25" applyFont="1" applyFill="1" applyBorder="1" applyAlignment="1" applyProtection="1">
      <alignment horizontal="center" vertical="center"/>
      <protection locked="0"/>
    </xf>
    <xf numFmtId="0" fontId="9" fillId="12" borderId="114" xfId="25" applyFont="1" applyFill="1" applyBorder="1" applyAlignment="1" applyProtection="1">
      <alignment horizontal="center" vertical="center"/>
      <protection locked="0"/>
    </xf>
    <xf numFmtId="0" fontId="20" fillId="0" borderId="133" xfId="0" applyFont="1" applyBorder="1" applyAlignment="1" applyProtection="1">
      <alignment horizontal="center" vertical="center"/>
    </xf>
    <xf numFmtId="0" fontId="20" fillId="0" borderId="137" xfId="0" applyFont="1" applyBorder="1" applyAlignment="1" applyProtection="1">
      <alignment horizontal="center" vertical="center"/>
    </xf>
    <xf numFmtId="0" fontId="20" fillId="0" borderId="134" xfId="0" applyFont="1" applyBorder="1" applyAlignment="1" applyProtection="1">
      <alignment horizontal="center" vertical="center"/>
    </xf>
    <xf numFmtId="0" fontId="10" fillId="10" borderId="70" xfId="0" applyFont="1" applyFill="1" applyBorder="1" applyAlignment="1" applyProtection="1">
      <alignment horizontal="center" vertical="center" wrapText="1"/>
      <protection locked="0"/>
    </xf>
    <xf numFmtId="0" fontId="10" fillId="10" borderId="39" xfId="0" applyFont="1" applyFill="1" applyBorder="1" applyAlignment="1" applyProtection="1">
      <alignment horizontal="center" vertical="center" wrapText="1"/>
      <protection locked="0"/>
    </xf>
    <xf numFmtId="0" fontId="10" fillId="10" borderId="71" xfId="0" applyFont="1" applyFill="1" applyBorder="1" applyAlignment="1" applyProtection="1">
      <alignment horizontal="center" vertical="center" wrapText="1"/>
      <protection locked="0"/>
    </xf>
    <xf numFmtId="0" fontId="10" fillId="10" borderId="86" xfId="0" applyFont="1" applyFill="1" applyBorder="1" applyAlignment="1" applyProtection="1">
      <alignment horizontal="center" vertical="center" wrapText="1"/>
      <protection locked="0"/>
    </xf>
    <xf numFmtId="0" fontId="10" fillId="10" borderId="93" xfId="0" applyFont="1" applyFill="1" applyBorder="1" applyAlignment="1" applyProtection="1">
      <alignment horizontal="center" vertical="center" wrapText="1"/>
      <protection locked="0"/>
    </xf>
    <xf numFmtId="0" fontId="10" fillId="10" borderId="89" xfId="0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9" borderId="99" xfId="0" applyFont="1" applyFill="1" applyBorder="1" applyAlignment="1" applyProtection="1">
      <alignment horizontal="center" vertical="center"/>
    </xf>
    <xf numFmtId="0" fontId="11" fillId="9" borderId="22" xfId="0" applyFont="1" applyFill="1" applyBorder="1" applyAlignment="1" applyProtection="1">
      <alignment horizontal="center" vertical="center"/>
    </xf>
    <xf numFmtId="0" fontId="11" fillId="9" borderId="23" xfId="0" applyFont="1" applyFill="1" applyBorder="1" applyAlignment="1" applyProtection="1">
      <alignment horizontal="center" vertical="center"/>
    </xf>
    <xf numFmtId="0" fontId="10" fillId="0" borderId="85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20" xfId="0" applyFont="1" applyBorder="1" applyAlignment="1" applyProtection="1">
      <alignment vertical="center" wrapText="1"/>
      <protection locked="0"/>
    </xf>
    <xf numFmtId="0" fontId="10" fillId="0" borderId="86" xfId="0" applyFont="1" applyBorder="1" applyAlignment="1" applyProtection="1">
      <alignment vertical="center" wrapText="1"/>
      <protection locked="0"/>
    </xf>
    <xf numFmtId="0" fontId="10" fillId="0" borderId="93" xfId="0" applyFont="1" applyBorder="1" applyAlignment="1" applyProtection="1">
      <alignment vertical="center" wrapText="1"/>
      <protection locked="0"/>
    </xf>
    <xf numFmtId="0" fontId="10" fillId="0" borderId="87" xfId="0" applyFont="1" applyBorder="1" applyAlignment="1" applyProtection="1">
      <alignment vertical="center" wrapText="1"/>
      <protection locked="0"/>
    </xf>
    <xf numFmtId="0" fontId="0" fillId="0" borderId="96" xfId="0" applyBorder="1" applyAlignment="1" applyProtection="1">
      <alignment horizontal="center" vertical="center"/>
    </xf>
    <xf numFmtId="0" fontId="0" fillId="0" borderId="89" xfId="0" applyBorder="1" applyAlignment="1" applyProtection="1">
      <alignment horizontal="center" vertical="center"/>
    </xf>
    <xf numFmtId="0" fontId="9" fillId="0" borderId="115" xfId="25" applyFont="1" applyBorder="1" applyAlignment="1" applyProtection="1">
      <alignment horizontal="center" vertical="center"/>
      <protection locked="0"/>
    </xf>
    <xf numFmtId="0" fontId="9" fillId="0" borderId="114" xfId="25" applyFont="1" applyBorder="1" applyAlignment="1" applyProtection="1">
      <alignment horizontal="center" vertical="center"/>
      <protection locked="0"/>
    </xf>
    <xf numFmtId="0" fontId="10" fillId="0" borderId="25" xfId="25" applyFont="1" applyBorder="1" applyAlignment="1" applyProtection="1">
      <alignment horizontal="left" vertical="center" wrapText="1"/>
      <protection locked="0"/>
    </xf>
    <xf numFmtId="0" fontId="10" fillId="0" borderId="1" xfId="25" applyFont="1" applyBorder="1" applyAlignment="1" applyProtection="1">
      <alignment horizontal="left" vertical="center" wrapText="1"/>
      <protection locked="0"/>
    </xf>
    <xf numFmtId="0" fontId="10" fillId="0" borderId="104" xfId="25" applyFont="1" applyBorder="1" applyAlignment="1" applyProtection="1">
      <alignment horizontal="left" vertical="center" wrapText="1"/>
      <protection locked="0"/>
    </xf>
    <xf numFmtId="0" fontId="10" fillId="0" borderId="2" xfId="25" applyFont="1" applyBorder="1" applyAlignment="1" applyProtection="1">
      <alignment horizontal="left" vertical="center" wrapText="1"/>
      <protection locked="0"/>
    </xf>
    <xf numFmtId="0" fontId="10" fillId="0" borderId="79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110" xfId="0" applyFont="1" applyBorder="1" applyAlignment="1" applyProtection="1">
      <alignment vertical="center" wrapText="1"/>
      <protection locked="0"/>
    </xf>
    <xf numFmtId="0" fontId="0" fillId="11" borderId="46" xfId="0" applyFill="1" applyBorder="1" applyAlignment="1" applyProtection="1">
      <alignment horizontal="center" vertical="center"/>
    </xf>
    <xf numFmtId="0" fontId="0" fillId="11" borderId="22" xfId="0" applyFill="1" applyBorder="1" applyAlignment="1" applyProtection="1">
      <alignment horizontal="center" vertical="center"/>
    </xf>
    <xf numFmtId="0" fontId="0" fillId="11" borderId="23" xfId="0" applyFill="1" applyBorder="1" applyAlignment="1" applyProtection="1">
      <alignment horizontal="center" vertical="center"/>
    </xf>
    <xf numFmtId="0" fontId="7" fillId="9" borderId="7" xfId="25" applyFont="1" applyFill="1" applyBorder="1" applyAlignment="1" applyProtection="1">
      <alignment horizontal="center" vertical="center"/>
      <protection locked="0"/>
    </xf>
    <xf numFmtId="0" fontId="7" fillId="9" borderId="1" xfId="25" applyFont="1" applyFill="1" applyBorder="1" applyAlignment="1" applyProtection="1">
      <alignment horizontal="center" vertical="center"/>
      <protection locked="0"/>
    </xf>
    <xf numFmtId="0" fontId="6" fillId="9" borderId="25" xfId="25" applyFont="1" applyFill="1" applyBorder="1" applyAlignment="1" applyProtection="1">
      <alignment horizontal="center" vertical="center"/>
    </xf>
    <xf numFmtId="0" fontId="6" fillId="9" borderId="2" xfId="25" applyFont="1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 vertical="center" wrapText="1"/>
    </xf>
    <xf numFmtId="0" fontId="0" fillId="8" borderId="88" xfId="0" applyFill="1" applyBorder="1" applyAlignment="1" applyProtection="1">
      <alignment horizontal="center" vertical="center" wrapText="1"/>
    </xf>
    <xf numFmtId="0" fontId="10" fillId="0" borderId="158" xfId="0" applyFont="1" applyBorder="1" applyAlignment="1" applyProtection="1">
      <alignment vertical="center" wrapText="1"/>
      <protection locked="0"/>
    </xf>
    <xf numFmtId="0" fontId="10" fillId="0" borderId="68" xfId="0" applyFont="1" applyBorder="1" applyAlignment="1" applyProtection="1">
      <alignment vertical="center" wrapText="1"/>
      <protection locked="0"/>
    </xf>
    <xf numFmtId="0" fontId="10" fillId="0" borderId="159" xfId="0" applyFont="1" applyBorder="1" applyAlignment="1" applyProtection="1">
      <alignment vertical="center" wrapText="1"/>
      <protection locked="0"/>
    </xf>
    <xf numFmtId="9" fontId="9" fillId="12" borderId="115" xfId="25" applyNumberFormat="1" applyFont="1" applyFill="1" applyBorder="1" applyAlignment="1" applyProtection="1">
      <alignment horizontal="center" vertical="center"/>
      <protection locked="0"/>
    </xf>
    <xf numFmtId="0" fontId="10" fillId="0" borderId="25" xfId="25" applyFont="1" applyBorder="1" applyAlignment="1" applyProtection="1">
      <alignment vertical="center" wrapText="1"/>
      <protection locked="0"/>
    </xf>
    <xf numFmtId="0" fontId="10" fillId="0" borderId="1" xfId="25" applyFont="1" applyBorder="1" applyAlignment="1" applyProtection="1">
      <alignment vertical="center" wrapText="1"/>
      <protection locked="0"/>
    </xf>
    <xf numFmtId="0" fontId="10" fillId="0" borderId="2" xfId="25" applyFont="1" applyBorder="1" applyAlignment="1" applyProtection="1">
      <alignment vertical="center" wrapText="1"/>
      <protection locked="0"/>
    </xf>
    <xf numFmtId="0" fontId="0" fillId="9" borderId="41" xfId="0" applyFill="1" applyBorder="1" applyAlignment="1" applyProtection="1">
      <alignment horizontal="center" vertical="center"/>
    </xf>
    <xf numFmtId="0" fontId="0" fillId="9" borderId="39" xfId="0" applyFill="1" applyBorder="1" applyAlignment="1" applyProtection="1">
      <alignment horizontal="center" vertical="center"/>
    </xf>
    <xf numFmtId="0" fontId="0" fillId="9" borderId="40" xfId="0" applyFill="1" applyBorder="1" applyAlignment="1" applyProtection="1">
      <alignment horizontal="center" vertical="center"/>
    </xf>
    <xf numFmtId="0" fontId="10" fillId="0" borderId="104" xfId="25" applyFont="1" applyBorder="1" applyAlignment="1" applyProtection="1">
      <alignment vertical="center" wrapText="1"/>
      <protection locked="0"/>
    </xf>
    <xf numFmtId="0" fontId="9" fillId="0" borderId="9" xfId="25" applyFont="1" applyBorder="1" applyAlignment="1" applyProtection="1">
      <alignment horizontal="left" vertical="center"/>
      <protection locked="0"/>
    </xf>
    <xf numFmtId="0" fontId="9" fillId="0" borderId="114" xfId="25" applyFont="1" applyBorder="1" applyAlignment="1" applyProtection="1">
      <alignment horizontal="left" vertical="center"/>
      <protection locked="0"/>
    </xf>
    <xf numFmtId="9" fontId="9" fillId="12" borderId="115" xfId="24" applyFont="1" applyFill="1" applyBorder="1" applyAlignment="1" applyProtection="1">
      <alignment horizontal="center" vertical="center"/>
      <protection locked="0"/>
    </xf>
    <xf numFmtId="9" fontId="9" fillId="12" borderId="114" xfId="24" applyFont="1" applyFill="1" applyBorder="1" applyAlignment="1" applyProtection="1">
      <alignment horizontal="center" vertical="center"/>
      <protection locked="0"/>
    </xf>
    <xf numFmtId="0" fontId="9" fillId="0" borderId="43" xfId="25" applyFont="1" applyBorder="1" applyAlignment="1" applyProtection="1">
      <alignment horizontal="left" vertical="center"/>
      <protection locked="0"/>
    </xf>
    <xf numFmtId="14" fontId="9" fillId="12" borderId="115" xfId="25" applyNumberFormat="1" applyFont="1" applyFill="1" applyBorder="1" applyAlignment="1" applyProtection="1">
      <alignment horizontal="center" vertical="center"/>
      <protection locked="0"/>
    </xf>
    <xf numFmtId="171" fontId="9" fillId="12" borderId="115" xfId="25" applyNumberFormat="1" applyFont="1" applyFill="1" applyBorder="1" applyAlignment="1" applyProtection="1">
      <alignment horizontal="center" vertical="center"/>
      <protection locked="0"/>
    </xf>
    <xf numFmtId="0" fontId="9" fillId="0" borderId="152" xfId="25" applyFont="1" applyBorder="1" applyAlignment="1" applyProtection="1">
      <alignment horizontal="left" vertical="center" wrapText="1"/>
      <protection locked="0"/>
    </xf>
    <xf numFmtId="0" fontId="9" fillId="0" borderId="153" xfId="25" applyFont="1" applyBorder="1" applyAlignment="1" applyProtection="1">
      <alignment horizontal="left" vertical="center"/>
      <protection locked="0"/>
    </xf>
    <xf numFmtId="0" fontId="9" fillId="0" borderId="154" xfId="25" applyFont="1" applyBorder="1" applyAlignment="1" applyProtection="1">
      <alignment horizontal="left" vertical="center"/>
      <protection locked="0"/>
    </xf>
    <xf numFmtId="0" fontId="9" fillId="0" borderId="155" xfId="25" applyFont="1" applyBorder="1" applyAlignment="1" applyProtection="1">
      <alignment horizontal="center" vertical="center"/>
      <protection locked="0"/>
    </xf>
    <xf numFmtId="0" fontId="9" fillId="0" borderId="154" xfId="25" applyFont="1" applyBorder="1" applyAlignment="1" applyProtection="1">
      <alignment horizontal="center" vertical="center"/>
      <protection locked="0"/>
    </xf>
    <xf numFmtId="0" fontId="0" fillId="11" borderId="25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</xf>
    <xf numFmtId="0" fontId="0" fillId="11" borderId="2" xfId="0" applyFill="1" applyBorder="1" applyAlignment="1" applyProtection="1">
      <alignment horizontal="center" vertical="center"/>
    </xf>
    <xf numFmtId="0" fontId="14" fillId="0" borderId="102" xfId="25" applyFont="1" applyBorder="1" applyAlignment="1" applyProtection="1">
      <alignment horizontal="left" vertical="center" wrapText="1"/>
      <protection locked="0"/>
    </xf>
    <xf numFmtId="0" fontId="14" fillId="0" borderId="103" xfId="25" applyFont="1" applyBorder="1" applyAlignment="1" applyProtection="1">
      <alignment horizontal="left" vertical="center" wrapText="1"/>
      <protection locked="0"/>
    </xf>
    <xf numFmtId="0" fontId="14" fillId="0" borderId="111" xfId="25" applyFont="1" applyBorder="1" applyAlignment="1" applyProtection="1">
      <alignment horizontal="left" vertical="center" wrapText="1"/>
      <protection locked="0"/>
    </xf>
    <xf numFmtId="13" fontId="9" fillId="12" borderId="112" xfId="25" applyNumberFormat="1" applyFont="1" applyFill="1" applyBorder="1" applyAlignment="1" applyProtection="1">
      <alignment horizontal="center" vertical="center"/>
      <protection locked="0"/>
    </xf>
    <xf numFmtId="0" fontId="9" fillId="12" borderId="111" xfId="25" applyFont="1" applyFill="1" applyBorder="1" applyAlignment="1" applyProtection="1">
      <alignment horizontal="center" vertical="center"/>
      <protection locked="0"/>
    </xf>
    <xf numFmtId="0" fontId="9" fillId="0" borderId="112" xfId="25" applyFont="1" applyBorder="1" applyAlignment="1" applyProtection="1">
      <alignment horizontal="center" vertical="center"/>
      <protection locked="0"/>
    </xf>
    <xf numFmtId="0" fontId="9" fillId="0" borderId="111" xfId="25" applyFont="1" applyBorder="1" applyAlignment="1" applyProtection="1">
      <alignment horizontal="center" vertical="center"/>
      <protection locked="0"/>
    </xf>
    <xf numFmtId="0" fontId="9" fillId="12" borderId="112" xfId="25" applyFont="1" applyFill="1" applyBorder="1" applyAlignment="1" applyProtection="1">
      <alignment horizontal="center" vertical="center"/>
      <protection locked="0"/>
    </xf>
    <xf numFmtId="0" fontId="3" fillId="0" borderId="25" xfId="7" applyFont="1" applyBorder="1" applyAlignment="1" applyProtection="1">
      <alignment horizontal="center" vertical="center"/>
      <protection locked="0"/>
    </xf>
    <xf numFmtId="0" fontId="5" fillId="0" borderId="1" xfId="7" applyBorder="1" applyAlignment="1" applyProtection="1">
      <alignment horizontal="center" vertical="center"/>
      <protection locked="0"/>
    </xf>
    <xf numFmtId="0" fontId="5" fillId="0" borderId="2" xfId="7" applyBorder="1" applyAlignment="1" applyProtection="1">
      <alignment horizontal="center" vertical="center"/>
      <protection locked="0"/>
    </xf>
    <xf numFmtId="0" fontId="5" fillId="2" borderId="25" xfId="7" applyFill="1" applyBorder="1" applyAlignment="1" applyProtection="1">
      <alignment horizontal="center" vertical="center"/>
      <protection locked="0"/>
    </xf>
    <xf numFmtId="0" fontId="5" fillId="2" borderId="2" xfId="7" applyFill="1" applyBorder="1" applyAlignment="1" applyProtection="1">
      <alignment horizontal="center" vertical="center"/>
      <protection locked="0"/>
    </xf>
    <xf numFmtId="0" fontId="5" fillId="6" borderId="15" xfId="7" applyFill="1" applyBorder="1" applyAlignment="1" applyProtection="1">
      <alignment horizontal="center" vertical="center"/>
      <protection locked="0"/>
    </xf>
    <xf numFmtId="0" fontId="5" fillId="4" borderId="15" xfId="7" applyFill="1" applyBorder="1" applyAlignment="1" applyProtection="1">
      <alignment horizontal="center" vertical="center"/>
      <protection locked="0"/>
    </xf>
    <xf numFmtId="0" fontId="0" fillId="9" borderId="91" xfId="0" applyFill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9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0" fontId="5" fillId="3" borderId="25" xfId="7" applyFill="1" applyBorder="1" applyAlignment="1">
      <alignment horizontal="center" vertical="center"/>
    </xf>
    <xf numFmtId="0" fontId="5" fillId="3" borderId="1" xfId="7" applyFill="1" applyBorder="1" applyAlignment="1">
      <alignment horizontal="center" vertical="center"/>
    </xf>
    <xf numFmtId="0" fontId="5" fillId="3" borderId="2" xfId="7" applyFill="1" applyBorder="1" applyAlignment="1">
      <alignment horizontal="center" vertical="center"/>
    </xf>
    <xf numFmtId="0" fontId="5" fillId="4" borderId="15" xfId="7" applyFill="1" applyBorder="1" applyAlignment="1">
      <alignment horizontal="center" vertical="center" wrapText="1"/>
    </xf>
    <xf numFmtId="0" fontId="5" fillId="2" borderId="25" xfId="7" applyFill="1" applyBorder="1" applyAlignment="1">
      <alignment horizontal="center" vertical="center" wrapText="1"/>
    </xf>
    <xf numFmtId="0" fontId="5" fillId="2" borderId="1" xfId="7" applyFill="1" applyBorder="1" applyAlignment="1">
      <alignment horizontal="center" vertical="center" wrapText="1"/>
    </xf>
    <xf numFmtId="0" fontId="5" fillId="2" borderId="2" xfId="7" applyFill="1" applyBorder="1" applyAlignment="1">
      <alignment horizontal="center" vertical="center" wrapText="1"/>
    </xf>
    <xf numFmtId="0" fontId="5" fillId="6" borderId="15" xfId="7" applyFill="1" applyBorder="1" applyAlignment="1">
      <alignment horizontal="center" vertical="center" wrapText="1"/>
    </xf>
    <xf numFmtId="0" fontId="6" fillId="0" borderId="70" xfId="8" applyBorder="1" applyAlignment="1">
      <alignment horizontal="center" vertical="center"/>
    </xf>
    <xf numFmtId="0" fontId="6" fillId="0" borderId="71" xfId="8" applyBorder="1" applyAlignment="1">
      <alignment horizontal="center" vertical="center"/>
    </xf>
    <xf numFmtId="0" fontId="6" fillId="0" borderId="36" xfId="8" applyBorder="1" applyAlignment="1">
      <alignment horizontal="center" vertical="center"/>
    </xf>
    <xf numFmtId="0" fontId="6" fillId="0" borderId="35" xfId="8" applyBorder="1" applyAlignment="1">
      <alignment horizontal="center" vertical="center"/>
    </xf>
    <xf numFmtId="0" fontId="5" fillId="0" borderId="25" xfId="7" applyBorder="1" applyAlignment="1" applyProtection="1">
      <alignment horizontal="center" vertical="center"/>
      <protection locked="0"/>
    </xf>
    <xf numFmtId="0" fontId="9" fillId="0" borderId="25" xfId="8" applyFont="1" applyBorder="1" applyAlignment="1" applyProtection="1">
      <alignment horizontal="left" vertical="center" wrapText="1"/>
      <protection locked="0"/>
    </xf>
    <xf numFmtId="0" fontId="9" fillId="0" borderId="1" xfId="8" applyFont="1" applyBorder="1" applyAlignment="1" applyProtection="1">
      <alignment horizontal="left" vertical="center" wrapText="1"/>
      <protection locked="0"/>
    </xf>
    <xf numFmtId="0" fontId="9" fillId="0" borderId="2" xfId="8" applyFont="1" applyBorder="1" applyAlignment="1" applyProtection="1">
      <alignment horizontal="left" vertical="center" wrapText="1"/>
      <protection locked="0"/>
    </xf>
    <xf numFmtId="16" fontId="9" fillId="0" borderId="15" xfId="8" applyNumberFormat="1" applyFont="1" applyBorder="1" applyAlignment="1" applyProtection="1">
      <alignment horizontal="center" vertical="center"/>
      <protection locked="0"/>
    </xf>
    <xf numFmtId="0" fontId="9" fillId="0" borderId="15" xfId="8" applyFont="1" applyBorder="1" applyAlignment="1" applyProtection="1">
      <alignment horizontal="center" vertical="center"/>
      <protection locked="0"/>
    </xf>
    <xf numFmtId="0" fontId="5" fillId="4" borderId="25" xfId="7" applyFill="1" applyBorder="1" applyAlignment="1">
      <alignment horizontal="center" vertical="center" wrapText="1"/>
    </xf>
    <xf numFmtId="0" fontId="5" fillId="4" borderId="2" xfId="7" applyFill="1" applyBorder="1" applyAlignment="1">
      <alignment horizontal="center" vertical="center" wrapText="1"/>
    </xf>
    <xf numFmtId="0" fontId="7" fillId="2" borderId="25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7" fillId="0" borderId="25" xfId="8" applyFont="1" applyBorder="1" applyAlignment="1" applyProtection="1">
      <alignment horizontal="center" vertical="center" wrapText="1"/>
      <protection locked="0"/>
    </xf>
    <xf numFmtId="0" fontId="6" fillId="0" borderId="1" xfId="8" applyBorder="1" applyAlignment="1" applyProtection="1">
      <alignment horizontal="center" vertical="center" wrapText="1"/>
      <protection locked="0"/>
    </xf>
    <xf numFmtId="0" fontId="6" fillId="0" borderId="2" xfId="8" applyBorder="1" applyAlignment="1" applyProtection="1">
      <alignment horizontal="center" vertical="center" wrapText="1"/>
      <protection locked="0"/>
    </xf>
    <xf numFmtId="0" fontId="7" fillId="2" borderId="70" xfId="8" applyFont="1" applyFill="1" applyBorder="1" applyAlignment="1">
      <alignment horizontal="center" vertical="center" wrapText="1"/>
    </xf>
    <xf numFmtId="0" fontId="7" fillId="2" borderId="71" xfId="8" applyFont="1" applyFill="1" applyBorder="1" applyAlignment="1">
      <alignment horizontal="center" vertical="center" wrapText="1"/>
    </xf>
    <xf numFmtId="0" fontId="7" fillId="2" borderId="85" xfId="8" applyFont="1" applyFill="1" applyBorder="1" applyAlignment="1">
      <alignment horizontal="center" vertical="center" wrapText="1"/>
    </xf>
    <xf numFmtId="0" fontId="7" fillId="2" borderId="88" xfId="8" applyFont="1" applyFill="1" applyBorder="1" applyAlignment="1">
      <alignment horizontal="center" vertical="center" wrapText="1"/>
    </xf>
    <xf numFmtId="0" fontId="7" fillId="2" borderId="86" xfId="8" applyFont="1" applyFill="1" applyBorder="1" applyAlignment="1">
      <alignment horizontal="center" vertical="center" wrapText="1"/>
    </xf>
    <xf numFmtId="0" fontId="7" fillId="2" borderId="89" xfId="8" applyFont="1" applyFill="1" applyBorder="1" applyAlignment="1">
      <alignment horizontal="center" vertical="center" wrapText="1"/>
    </xf>
    <xf numFmtId="0" fontId="6" fillId="0" borderId="70" xfId="8" applyBorder="1" applyAlignment="1" applyProtection="1">
      <alignment vertical="top" wrapText="1"/>
      <protection locked="0"/>
    </xf>
    <xf numFmtId="0" fontId="6" fillId="0" borderId="39" xfId="8" applyBorder="1" applyAlignment="1" applyProtection="1">
      <alignment vertical="top" wrapText="1"/>
      <protection locked="0"/>
    </xf>
    <xf numFmtId="0" fontId="6" fillId="0" borderId="71" xfId="8" applyBorder="1" applyAlignment="1" applyProtection="1">
      <alignment vertical="top" wrapText="1"/>
      <protection locked="0"/>
    </xf>
    <xf numFmtId="0" fontId="6" fillId="0" borderId="85" xfId="8" applyBorder="1" applyAlignment="1" applyProtection="1">
      <alignment vertical="top" wrapText="1"/>
      <protection locked="0"/>
    </xf>
    <xf numFmtId="0" fontId="6" fillId="0" borderId="0" xfId="8" applyAlignment="1" applyProtection="1">
      <alignment vertical="top" wrapText="1"/>
      <protection locked="0"/>
    </xf>
    <xf numFmtId="0" fontId="6" fillId="0" borderId="88" xfId="8" applyBorder="1" applyAlignment="1" applyProtection="1">
      <alignment vertical="top" wrapText="1"/>
      <protection locked="0"/>
    </xf>
    <xf numFmtId="0" fontId="6" fillId="0" borderId="86" xfId="8" applyBorder="1" applyAlignment="1" applyProtection="1">
      <alignment vertical="top" wrapText="1"/>
      <protection locked="0"/>
    </xf>
    <xf numFmtId="0" fontId="6" fillId="0" borderId="93" xfId="8" applyBorder="1" applyAlignment="1" applyProtection="1">
      <alignment vertical="top" wrapText="1"/>
      <protection locked="0"/>
    </xf>
    <xf numFmtId="0" fontId="6" fillId="0" borderId="89" xfId="8" applyBorder="1" applyAlignment="1" applyProtection="1">
      <alignment vertical="top" wrapText="1"/>
      <protection locked="0"/>
    </xf>
    <xf numFmtId="0" fontId="6" fillId="2" borderId="25" xfId="8" applyFill="1" applyBorder="1" applyAlignment="1">
      <alignment horizontal="center" vertical="center"/>
    </xf>
    <xf numFmtId="0" fontId="6" fillId="2" borderId="1" xfId="8" applyFill="1" applyBorder="1" applyAlignment="1">
      <alignment horizontal="center" vertical="center"/>
    </xf>
    <xf numFmtId="0" fontId="6" fillId="2" borderId="2" xfId="8" applyFill="1" applyBorder="1" applyAlignment="1">
      <alignment horizontal="center" vertical="center"/>
    </xf>
    <xf numFmtId="0" fontId="10" fillId="7" borderId="70" xfId="8" applyFont="1" applyFill="1" applyBorder="1" applyAlignment="1" applyProtection="1">
      <alignment horizontal="center" vertical="center"/>
      <protection locked="0"/>
    </xf>
    <xf numFmtId="0" fontId="10" fillId="7" borderId="39" xfId="8" applyFont="1" applyFill="1" applyBorder="1" applyAlignment="1" applyProtection="1">
      <alignment horizontal="center" vertical="center"/>
      <protection locked="0"/>
    </xf>
    <xf numFmtId="0" fontId="10" fillId="7" borderId="71" xfId="8" applyFont="1" applyFill="1" applyBorder="1" applyAlignment="1" applyProtection="1">
      <alignment horizontal="center" vertical="center"/>
      <protection locked="0"/>
    </xf>
    <xf numFmtId="0" fontId="10" fillId="7" borderId="86" xfId="8" applyFont="1" applyFill="1" applyBorder="1" applyAlignment="1" applyProtection="1">
      <alignment horizontal="center" vertical="center"/>
      <protection locked="0"/>
    </xf>
    <xf numFmtId="0" fontId="10" fillId="7" borderId="93" xfId="8" applyFont="1" applyFill="1" applyBorder="1" applyAlignment="1" applyProtection="1">
      <alignment horizontal="center" vertical="center"/>
      <protection locked="0"/>
    </xf>
    <xf numFmtId="0" fontId="10" fillId="7" borderId="89" xfId="8" applyFont="1" applyFill="1" applyBorder="1" applyAlignment="1" applyProtection="1">
      <alignment horizontal="center" vertical="center"/>
      <protection locked="0"/>
    </xf>
    <xf numFmtId="0" fontId="10" fillId="0" borderId="39" xfId="8" applyFont="1" applyBorder="1" applyAlignment="1" applyProtection="1">
      <alignment horizontal="center" vertical="center" wrapText="1"/>
      <protection locked="0"/>
    </xf>
    <xf numFmtId="0" fontId="10" fillId="0" borderId="71" xfId="8" applyFont="1" applyBorder="1" applyAlignment="1" applyProtection="1">
      <alignment horizontal="center" vertical="center" wrapText="1"/>
      <protection locked="0"/>
    </xf>
    <xf numFmtId="0" fontId="10" fillId="0" borderId="93" xfId="8" applyFont="1" applyBorder="1" applyAlignment="1" applyProtection="1">
      <alignment horizontal="center" vertical="center" wrapText="1"/>
      <protection locked="0"/>
    </xf>
    <xf numFmtId="0" fontId="10" fillId="0" borderId="89" xfId="8" applyFont="1" applyBorder="1" applyAlignment="1" applyProtection="1">
      <alignment horizontal="center" vertical="center" wrapText="1"/>
      <protection locked="0"/>
    </xf>
    <xf numFmtId="0" fontId="10" fillId="7" borderId="25" xfId="8" applyFont="1" applyFill="1" applyBorder="1" applyAlignment="1" applyProtection="1">
      <alignment horizontal="center" vertical="center"/>
      <protection locked="0"/>
    </xf>
    <xf numFmtId="0" fontId="10" fillId="7" borderId="1" xfId="8" applyFont="1" applyFill="1" applyBorder="1" applyAlignment="1" applyProtection="1">
      <alignment horizontal="center" vertical="center"/>
      <protection locked="0"/>
    </xf>
    <xf numFmtId="0" fontId="10" fillId="7" borderId="2" xfId="8" applyFont="1" applyFill="1" applyBorder="1" applyAlignment="1" applyProtection="1">
      <alignment horizontal="center" vertical="center"/>
      <protection locked="0"/>
    </xf>
    <xf numFmtId="0" fontId="11" fillId="9" borderId="99" xfId="0" applyFont="1" applyFill="1" applyBorder="1" applyAlignment="1" applyProtection="1">
      <alignment horizontal="center" vertical="center" wrapText="1"/>
    </xf>
    <xf numFmtId="0" fontId="11" fillId="9" borderId="22" xfId="0" applyFont="1" applyFill="1" applyBorder="1" applyAlignment="1" applyProtection="1">
      <alignment horizontal="center" vertical="center" wrapText="1"/>
    </xf>
    <xf numFmtId="0" fontId="11" fillId="9" borderId="23" xfId="0" applyFont="1" applyFill="1" applyBorder="1" applyAlignment="1" applyProtection="1">
      <alignment horizontal="center" vertical="center" wrapText="1"/>
    </xf>
    <xf numFmtId="0" fontId="10" fillId="0" borderId="1" xfId="8" applyFont="1" applyBorder="1" applyAlignment="1">
      <alignment horizontal="center" vertical="center"/>
    </xf>
    <xf numFmtId="0" fontId="10" fillId="0" borderId="2" xfId="8" applyFont="1" applyBorder="1" applyAlignment="1">
      <alignment horizontal="center" vertical="center"/>
    </xf>
    <xf numFmtId="0" fontId="19" fillId="4" borderId="25" xfId="7" applyFont="1" applyFill="1" applyBorder="1" applyAlignment="1">
      <alignment horizontal="center" vertical="center" wrapText="1"/>
    </xf>
    <xf numFmtId="0" fontId="19" fillId="4" borderId="2" xfId="7" applyFont="1" applyFill="1" applyBorder="1" applyAlignment="1">
      <alignment horizontal="center" vertical="center" wrapText="1"/>
    </xf>
    <xf numFmtId="0" fontId="19" fillId="4" borderId="15" xfId="7" applyFont="1" applyFill="1" applyBorder="1" applyAlignment="1">
      <alignment horizontal="center" vertical="center" wrapText="1"/>
    </xf>
    <xf numFmtId="0" fontId="10" fillId="0" borderId="25" xfId="8" applyFont="1" applyBorder="1" applyAlignment="1" applyProtection="1">
      <alignment vertical="center" wrapText="1"/>
      <protection locked="0"/>
    </xf>
    <xf numFmtId="0" fontId="10" fillId="0" borderId="1" xfId="8" applyFont="1" applyBorder="1" applyAlignment="1" applyProtection="1">
      <alignment vertical="center" wrapText="1"/>
      <protection locked="0"/>
    </xf>
    <xf numFmtId="0" fontId="10" fillId="0" borderId="2" xfId="8" applyFont="1" applyBorder="1" applyAlignment="1" applyProtection="1">
      <alignment vertical="center" wrapText="1"/>
      <protection locked="0"/>
    </xf>
    <xf numFmtId="0" fontId="7" fillId="6" borderId="25" xfId="8" applyFont="1" applyFill="1" applyBorder="1" applyAlignment="1" applyProtection="1">
      <alignment horizontal="center" vertical="center"/>
      <protection locked="0"/>
    </xf>
    <xf numFmtId="0" fontId="7" fillId="6" borderId="1" xfId="8" applyFont="1" applyFill="1" applyBorder="1" applyAlignment="1" applyProtection="1">
      <alignment horizontal="center" vertical="center"/>
      <protection locked="0"/>
    </xf>
    <xf numFmtId="0" fontId="7" fillId="6" borderId="2" xfId="8" applyFont="1" applyFill="1" applyBorder="1" applyAlignment="1" applyProtection="1">
      <alignment horizontal="center" vertical="center"/>
      <protection locked="0"/>
    </xf>
    <xf numFmtId="0" fontId="6" fillId="2" borderId="15" xfId="8" applyFill="1" applyBorder="1" applyAlignment="1">
      <alignment horizontal="center" vertical="center" wrapText="1"/>
    </xf>
    <xf numFmtId="0" fontId="6" fillId="2" borderId="15" xfId="8" applyFill="1" applyBorder="1" applyAlignment="1">
      <alignment horizontal="center" vertical="center"/>
    </xf>
    <xf numFmtId="9" fontId="9" fillId="0" borderId="25" xfId="24" applyFont="1" applyBorder="1" applyAlignment="1" applyProtection="1">
      <alignment horizontal="center" vertical="center"/>
      <protection locked="0"/>
    </xf>
    <xf numFmtId="9" fontId="9" fillId="0" borderId="2" xfId="24" applyFont="1" applyBorder="1" applyAlignment="1" applyProtection="1">
      <alignment horizontal="center" vertical="center"/>
      <protection locked="0"/>
    </xf>
    <xf numFmtId="0" fontId="9" fillId="0" borderId="15" xfId="8" applyFont="1" applyBorder="1" applyAlignment="1" applyProtection="1">
      <alignment horizontal="center" vertical="center" wrapText="1"/>
      <protection locked="0"/>
    </xf>
    <xf numFmtId="0" fontId="27" fillId="3" borderId="25" xfId="8" applyFont="1" applyFill="1" applyBorder="1" applyAlignment="1">
      <alignment horizontal="center" vertical="center"/>
    </xf>
    <xf numFmtId="0" fontId="27" fillId="3" borderId="1" xfId="8" applyFont="1" applyFill="1" applyBorder="1" applyAlignment="1">
      <alignment horizontal="center" vertical="center"/>
    </xf>
    <xf numFmtId="0" fontId="27" fillId="3" borderId="2" xfId="8" applyFont="1" applyFill="1" applyBorder="1" applyAlignment="1">
      <alignment horizontal="center" vertical="center"/>
    </xf>
    <xf numFmtId="0" fontId="6" fillId="3" borderId="25" xfId="8" applyFill="1" applyBorder="1" applyAlignment="1">
      <alignment horizontal="center" vertical="center"/>
    </xf>
    <xf numFmtId="0" fontId="6" fillId="3" borderId="1" xfId="8" applyFill="1" applyBorder="1" applyAlignment="1">
      <alignment horizontal="center" vertical="center"/>
    </xf>
    <xf numFmtId="0" fontId="6" fillId="3" borderId="2" xfId="8" applyFill="1" applyBorder="1" applyAlignment="1">
      <alignment horizontal="center" vertical="center"/>
    </xf>
    <xf numFmtId="0" fontId="7" fillId="2" borderId="7" xfId="8" applyFont="1" applyFill="1" applyBorder="1" applyAlignment="1">
      <alignment horizontal="center" vertical="center" wrapText="1"/>
    </xf>
    <xf numFmtId="0" fontId="11" fillId="8" borderId="99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20" fillId="0" borderId="133" xfId="0" applyFont="1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20" fillId="0" borderId="134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11" fillId="9" borderId="99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0" fillId="7" borderId="41" xfId="8" applyFont="1" applyFill="1" applyBorder="1" applyAlignment="1" applyProtection="1">
      <alignment horizontal="center" vertical="center"/>
      <protection locked="0"/>
    </xf>
    <xf numFmtId="0" fontId="10" fillId="7" borderId="96" xfId="8" applyFont="1" applyFill="1" applyBorder="1" applyAlignment="1" applyProtection="1">
      <alignment horizontal="center" vertical="center"/>
      <protection locked="0"/>
    </xf>
    <xf numFmtId="0" fontId="5" fillId="4" borderId="16" xfId="7" applyFill="1" applyBorder="1" applyAlignment="1">
      <alignment horizontal="center" vertical="center" wrapText="1"/>
    </xf>
    <xf numFmtId="0" fontId="10" fillId="7" borderId="7" xfId="8" applyFont="1" applyFill="1" applyBorder="1" applyAlignment="1" applyProtection="1">
      <alignment horizontal="center" vertical="center"/>
      <protection locked="0"/>
    </xf>
    <xf numFmtId="0" fontId="19" fillId="4" borderId="16" xfId="7" applyFont="1" applyFill="1" applyBorder="1" applyAlignment="1">
      <alignment horizontal="center" vertical="center" wrapText="1"/>
    </xf>
    <xf numFmtId="0" fontId="7" fillId="6" borderId="7" xfId="8" applyFont="1" applyFill="1" applyBorder="1" applyAlignment="1" applyProtection="1">
      <alignment horizontal="center" vertical="center"/>
      <protection locked="0"/>
    </xf>
    <xf numFmtId="0" fontId="6" fillId="2" borderId="16" xfId="8" applyFill="1" applyBorder="1" applyAlignment="1">
      <alignment horizontal="center" vertical="center"/>
    </xf>
    <xf numFmtId="0" fontId="7" fillId="2" borderId="41" xfId="8" applyFont="1" applyFill="1" applyBorder="1" applyAlignment="1">
      <alignment horizontal="center" vertical="center" wrapText="1"/>
    </xf>
    <xf numFmtId="0" fontId="7" fillId="2" borderId="19" xfId="8" applyFont="1" applyFill="1" applyBorder="1" applyAlignment="1">
      <alignment horizontal="center" vertical="center" wrapText="1"/>
    </xf>
    <xf numFmtId="0" fontId="7" fillId="2" borderId="96" xfId="8" applyFont="1" applyFill="1" applyBorder="1" applyAlignment="1">
      <alignment horizontal="center" vertical="center" wrapText="1"/>
    </xf>
    <xf numFmtId="0" fontId="6" fillId="0" borderId="70" xfId="8" applyBorder="1" applyAlignment="1" applyProtection="1">
      <alignment vertical="center" wrapText="1"/>
      <protection locked="0"/>
    </xf>
    <xf numFmtId="0" fontId="6" fillId="0" borderId="39" xfId="8" applyBorder="1" applyAlignment="1" applyProtection="1">
      <alignment vertical="center" wrapText="1"/>
      <protection locked="0"/>
    </xf>
    <xf numFmtId="0" fontId="6" fillId="0" borderId="40" xfId="8" applyBorder="1" applyAlignment="1" applyProtection="1">
      <alignment vertical="center" wrapText="1"/>
      <protection locked="0"/>
    </xf>
    <xf numFmtId="0" fontId="6" fillId="0" borderId="85" xfId="8" applyBorder="1" applyAlignment="1" applyProtection="1">
      <alignment vertical="center" wrapText="1"/>
      <protection locked="0"/>
    </xf>
    <xf numFmtId="0" fontId="6" fillId="0" borderId="0" xfId="8" applyAlignment="1" applyProtection="1">
      <alignment vertical="center" wrapText="1"/>
      <protection locked="0"/>
    </xf>
    <xf numFmtId="0" fontId="6" fillId="0" borderId="20" xfId="8" applyBorder="1" applyAlignment="1" applyProtection="1">
      <alignment vertical="center" wrapText="1"/>
      <protection locked="0"/>
    </xf>
    <xf numFmtId="0" fontId="6" fillId="0" borderId="86" xfId="8" applyBorder="1" applyAlignment="1" applyProtection="1">
      <alignment vertical="center" wrapText="1"/>
      <protection locked="0"/>
    </xf>
    <xf numFmtId="0" fontId="6" fillId="0" borderId="93" xfId="8" applyBorder="1" applyAlignment="1" applyProtection="1">
      <alignment vertical="center" wrapText="1"/>
      <protection locked="0"/>
    </xf>
    <xf numFmtId="0" fontId="6" fillId="0" borderId="87" xfId="8" applyBorder="1" applyAlignment="1" applyProtection="1">
      <alignment vertical="center" wrapText="1"/>
      <protection locked="0"/>
    </xf>
    <xf numFmtId="0" fontId="6" fillId="2" borderId="7" xfId="8" applyFill="1" applyBorder="1" applyAlignment="1">
      <alignment horizontal="center" vertical="center"/>
    </xf>
    <xf numFmtId="0" fontId="6" fillId="2" borderId="104" xfId="8" applyFill="1" applyBorder="1" applyAlignment="1">
      <alignment horizontal="center" vertical="center"/>
    </xf>
    <xf numFmtId="0" fontId="10" fillId="0" borderId="104" xfId="8" applyFont="1" applyBorder="1" applyAlignment="1" applyProtection="1">
      <alignment vertical="center" wrapText="1"/>
      <protection locked="0"/>
    </xf>
    <xf numFmtId="0" fontId="27" fillId="3" borderId="7" xfId="8" applyFont="1" applyFill="1" applyBorder="1" applyAlignment="1">
      <alignment horizontal="center" vertical="center"/>
    </xf>
    <xf numFmtId="0" fontId="27" fillId="3" borderId="104" xfId="8" applyFont="1" applyFill="1" applyBorder="1" applyAlignment="1">
      <alignment horizontal="center" vertical="center"/>
    </xf>
    <xf numFmtId="0" fontId="9" fillId="0" borderId="7" xfId="8" applyFont="1" applyBorder="1" applyAlignment="1" applyProtection="1">
      <alignment horizontal="left" vertical="center" wrapText="1"/>
      <protection locked="0"/>
    </xf>
    <xf numFmtId="0" fontId="9" fillId="0" borderId="16" xfId="8" applyFont="1" applyBorder="1" applyAlignment="1" applyProtection="1">
      <alignment horizontal="center" vertical="center"/>
      <protection locked="0"/>
    </xf>
    <xf numFmtId="0" fontId="6" fillId="0" borderId="41" xfId="8" applyBorder="1" applyAlignment="1">
      <alignment horizontal="center" vertical="center"/>
    </xf>
    <xf numFmtId="0" fontId="6" fillId="0" borderId="11" xfId="8" applyBorder="1" applyAlignment="1">
      <alignment horizontal="center" vertical="center"/>
    </xf>
    <xf numFmtId="0" fontId="5" fillId="3" borderId="7" xfId="7" applyFill="1" applyBorder="1" applyAlignment="1">
      <alignment horizontal="center" vertical="center"/>
    </xf>
    <xf numFmtId="0" fontId="5" fillId="3" borderId="104" xfId="7" applyFill="1" applyBorder="1" applyAlignment="1">
      <alignment horizontal="center" vertical="center"/>
    </xf>
    <xf numFmtId="0" fontId="6" fillId="3" borderId="7" xfId="8" applyFill="1" applyBorder="1" applyAlignment="1">
      <alignment horizontal="center" vertical="center"/>
    </xf>
    <xf numFmtId="0" fontId="6" fillId="3" borderId="104" xfId="8" applyFill="1" applyBorder="1" applyAlignment="1">
      <alignment horizontal="center" vertical="center"/>
    </xf>
    <xf numFmtId="0" fontId="6" fillId="2" borderId="21" xfId="8" applyFill="1" applyBorder="1" applyAlignment="1">
      <alignment horizontal="center" vertical="center"/>
    </xf>
    <xf numFmtId="0" fontId="5" fillId="4" borderId="16" xfId="7" applyFill="1" applyBorder="1" applyAlignment="1" applyProtection="1">
      <alignment horizontal="center" vertical="center"/>
      <protection locked="0"/>
    </xf>
  </cellXfs>
  <cellStyles count="26">
    <cellStyle name="Euro" xfId="1" xr:uid="{00000000-0005-0000-0000-000000000000}"/>
    <cellStyle name="Migliaia" xfId="2" builtinId="3"/>
    <cellStyle name="Migliaia [0] 2" xfId="3" xr:uid="{00000000-0005-0000-0000-000002000000}"/>
    <cellStyle name="Migliaia [0] 2 2" xfId="12" xr:uid="{00000000-0005-0000-0000-000003000000}"/>
    <cellStyle name="Migliaia 2" xfId="13" xr:uid="{00000000-0005-0000-0000-000004000000}"/>
    <cellStyle name="Migliaia 3" xfId="14" xr:uid="{00000000-0005-0000-0000-000005000000}"/>
    <cellStyle name="Migliaia 4" xfId="15" xr:uid="{00000000-0005-0000-0000-000006000000}"/>
    <cellStyle name="Normale" xfId="0" builtinId="0"/>
    <cellStyle name="Normale 10" xfId="23" xr:uid="{00000000-0005-0000-0000-000008000000}"/>
    <cellStyle name="Normale 2" xfId="4" xr:uid="{00000000-0005-0000-0000-000009000000}"/>
    <cellStyle name="Normale 2 2" xfId="16" xr:uid="{00000000-0005-0000-0000-00000A000000}"/>
    <cellStyle name="Normale 2_DL118_Allegato8" xfId="17" xr:uid="{00000000-0005-0000-0000-00000B000000}"/>
    <cellStyle name="Normale 3" xfId="5" xr:uid="{00000000-0005-0000-0000-00000C000000}"/>
    <cellStyle name="Normale 3 3" xfId="18" xr:uid="{00000000-0005-0000-0000-00000D000000}"/>
    <cellStyle name="Normale 4" xfId="6" xr:uid="{00000000-0005-0000-0000-00000E000000}"/>
    <cellStyle name="Normale 5" xfId="7" xr:uid="{00000000-0005-0000-0000-00000F000000}"/>
    <cellStyle name="Normale 5 2" xfId="20" xr:uid="{00000000-0005-0000-0000-000010000000}"/>
    <cellStyle name="Normale 6" xfId="11" xr:uid="{00000000-0005-0000-0000-000011000000}"/>
    <cellStyle name="Normale 7" xfId="19" xr:uid="{00000000-0005-0000-0000-000012000000}"/>
    <cellStyle name="Normale 8" xfId="21" xr:uid="{00000000-0005-0000-0000-000013000000}"/>
    <cellStyle name="Normale 9" xfId="22" xr:uid="{00000000-0005-0000-0000-000014000000}"/>
    <cellStyle name="Normale_OBJ_rev09" xfId="8" xr:uid="{00000000-0005-0000-0000-000015000000}"/>
    <cellStyle name="Normale_OBJ_rev09 2 3" xfId="25" xr:uid="{00000000-0005-0000-0000-000016000000}"/>
    <cellStyle name="Percentuale" xfId="24" builtinId="5"/>
    <cellStyle name="Valuta" xfId="10" builtinId="4"/>
    <cellStyle name="Währung" xfId="9" xr:uid="{00000000-0005-0000-0000-000019000000}"/>
  </cellStyles>
  <dxfs count="16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com\archivio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49"/>
  <sheetViews>
    <sheetView topLeftCell="A29" zoomScaleNormal="100" zoomScaleSheetLayoutView="100" workbookViewId="0">
      <selection activeCell="E49" sqref="A1:E49"/>
    </sheetView>
  </sheetViews>
  <sheetFormatPr defaultRowHeight="12.95" customHeight="1" x14ac:dyDescent="0.25"/>
  <cols>
    <col min="1" max="1" width="4.140625" style="66" customWidth="1"/>
    <col min="2" max="2" width="43.5703125" style="66" customWidth="1"/>
    <col min="3" max="3" width="12.85546875" style="66" customWidth="1"/>
    <col min="4" max="4" width="64.28515625" style="66" customWidth="1"/>
    <col min="5" max="5" width="42.42578125" style="69" customWidth="1"/>
    <col min="6" max="7" width="9.140625" style="68" hidden="1" customWidth="1"/>
    <col min="8" max="16384" width="9.140625" style="68"/>
  </cols>
  <sheetData>
    <row r="1" spans="1:5" s="65" customFormat="1" ht="29.25" customHeight="1" x14ac:dyDescent="0.25">
      <c r="A1" s="63" t="s">
        <v>274</v>
      </c>
      <c r="B1" s="63" t="s">
        <v>277</v>
      </c>
      <c r="C1" s="63" t="s">
        <v>55</v>
      </c>
      <c r="D1" s="63" t="s">
        <v>276</v>
      </c>
      <c r="E1" s="64" t="s">
        <v>275</v>
      </c>
    </row>
    <row r="2" spans="1:5" ht="15" customHeight="1" x14ac:dyDescent="0.25">
      <c r="A2" s="66">
        <v>1</v>
      </c>
      <c r="B2" s="66" t="s">
        <v>0</v>
      </c>
      <c r="C2" s="66">
        <v>1</v>
      </c>
      <c r="D2" s="66" t="s">
        <v>13</v>
      </c>
      <c r="E2" s="67"/>
    </row>
    <row r="3" spans="1:5" ht="18" customHeight="1" x14ac:dyDescent="0.25">
      <c r="C3" s="66">
        <v>2</v>
      </c>
      <c r="D3" s="66" t="s">
        <v>14</v>
      </c>
      <c r="E3" s="67"/>
    </row>
    <row r="4" spans="1:5" ht="15" customHeight="1" x14ac:dyDescent="0.25">
      <c r="C4" s="66">
        <v>3</v>
      </c>
      <c r="D4" s="66" t="s">
        <v>15</v>
      </c>
      <c r="E4" s="67"/>
    </row>
    <row r="5" spans="1:5" ht="15" customHeight="1" x14ac:dyDescent="0.25">
      <c r="C5" s="66">
        <v>4</v>
      </c>
      <c r="D5" s="66" t="s">
        <v>16</v>
      </c>
      <c r="E5" s="67"/>
    </row>
    <row r="6" spans="1:5" ht="15" customHeight="1" x14ac:dyDescent="0.25">
      <c r="C6" s="66">
        <v>5</v>
      </c>
      <c r="D6" s="66" t="s">
        <v>17</v>
      </c>
      <c r="E6" s="67"/>
    </row>
    <row r="7" spans="1:5" ht="15" customHeight="1" x14ac:dyDescent="0.25">
      <c r="C7" s="66">
        <v>6</v>
      </c>
      <c r="D7" s="66" t="s">
        <v>18</v>
      </c>
      <c r="E7" s="67"/>
    </row>
    <row r="8" spans="1:5" ht="15" customHeight="1" x14ac:dyDescent="0.25">
      <c r="C8" s="66">
        <v>7</v>
      </c>
      <c r="D8" s="66" t="s">
        <v>19</v>
      </c>
      <c r="E8" s="67"/>
    </row>
    <row r="9" spans="1:5" ht="12.75" customHeight="1" x14ac:dyDescent="0.25">
      <c r="C9" s="66">
        <v>8</v>
      </c>
      <c r="D9" s="66" t="s">
        <v>20</v>
      </c>
      <c r="E9" s="67"/>
    </row>
    <row r="10" spans="1:5" ht="12.75" customHeight="1" x14ac:dyDescent="0.25">
      <c r="C10" s="66">
        <v>11</v>
      </c>
      <c r="D10" s="66" t="s">
        <v>21</v>
      </c>
      <c r="E10" s="67"/>
    </row>
    <row r="11" spans="1:5" ht="12.95" customHeight="1" x14ac:dyDescent="0.25">
      <c r="A11" s="66">
        <v>3</v>
      </c>
      <c r="B11" s="66" t="s">
        <v>1</v>
      </c>
      <c r="C11" s="66">
        <v>1</v>
      </c>
      <c r="D11" s="66" t="s">
        <v>22</v>
      </c>
    </row>
    <row r="12" spans="1:5" ht="12.95" customHeight="1" x14ac:dyDescent="0.25">
      <c r="C12" s="66">
        <v>2</v>
      </c>
      <c r="D12" s="66" t="s">
        <v>23</v>
      </c>
    </row>
    <row r="13" spans="1:5" ht="12.95" customHeight="1" x14ac:dyDescent="0.25">
      <c r="A13" s="66">
        <v>4</v>
      </c>
      <c r="B13" s="66" t="s">
        <v>2</v>
      </c>
      <c r="C13" s="66">
        <v>1</v>
      </c>
      <c r="D13" s="66" t="s">
        <v>24</v>
      </c>
      <c r="E13" s="67"/>
    </row>
    <row r="14" spans="1:5" ht="12.95" customHeight="1" x14ac:dyDescent="0.25">
      <c r="C14" s="66">
        <v>2</v>
      </c>
      <c r="D14" s="66" t="s">
        <v>25</v>
      </c>
      <c r="E14" s="67"/>
    </row>
    <row r="15" spans="1:5" ht="12.95" customHeight="1" x14ac:dyDescent="0.25">
      <c r="C15" s="66">
        <v>6</v>
      </c>
      <c r="D15" s="66" t="s">
        <v>27</v>
      </c>
      <c r="E15" s="67"/>
    </row>
    <row r="16" spans="1:5" ht="28.5" customHeight="1" x14ac:dyDescent="0.25">
      <c r="A16" s="66">
        <v>5</v>
      </c>
      <c r="B16" s="70" t="s">
        <v>3</v>
      </c>
      <c r="C16" s="66">
        <v>1</v>
      </c>
      <c r="D16" s="66" t="s">
        <v>28</v>
      </c>
      <c r="E16" s="67"/>
    </row>
    <row r="17" spans="1:5" ht="12.95" customHeight="1" x14ac:dyDescent="0.25">
      <c r="C17" s="66">
        <v>2</v>
      </c>
      <c r="D17" s="66" t="s">
        <v>29</v>
      </c>
      <c r="E17" s="67"/>
    </row>
    <row r="18" spans="1:5" ht="12.95" customHeight="1" x14ac:dyDescent="0.25">
      <c r="A18" s="66">
        <v>6</v>
      </c>
      <c r="B18" s="66" t="s">
        <v>4</v>
      </c>
      <c r="C18" s="66">
        <v>1</v>
      </c>
      <c r="D18" s="66" t="s">
        <v>30</v>
      </c>
      <c r="E18" s="67"/>
    </row>
    <row r="19" spans="1:5" ht="12.95" customHeight="1" x14ac:dyDescent="0.25">
      <c r="C19" s="66">
        <v>2</v>
      </c>
      <c r="D19" s="66" t="s">
        <v>31</v>
      </c>
      <c r="E19" s="67"/>
    </row>
    <row r="20" spans="1:5" ht="12.95" customHeight="1" x14ac:dyDescent="0.25">
      <c r="A20" s="66">
        <v>8</v>
      </c>
      <c r="B20" s="66" t="s">
        <v>5</v>
      </c>
      <c r="C20" s="66">
        <v>1</v>
      </c>
      <c r="D20" s="66" t="s">
        <v>32</v>
      </c>
      <c r="E20" s="67"/>
    </row>
    <row r="21" spans="1:5" ht="12.95" customHeight="1" x14ac:dyDescent="0.25">
      <c r="C21" s="66">
        <v>2</v>
      </c>
      <c r="D21" s="70" t="s">
        <v>33</v>
      </c>
      <c r="E21" s="67"/>
    </row>
    <row r="22" spans="1:5" ht="29.25" customHeight="1" x14ac:dyDescent="0.25">
      <c r="A22" s="66">
        <v>9</v>
      </c>
      <c r="B22" s="70" t="s">
        <v>6</v>
      </c>
      <c r="C22" s="66">
        <v>1</v>
      </c>
      <c r="D22" s="66" t="s">
        <v>34</v>
      </c>
      <c r="E22" s="67"/>
    </row>
    <row r="23" spans="1:5" ht="29.25" customHeight="1" x14ac:dyDescent="0.25">
      <c r="C23" s="66">
        <v>2</v>
      </c>
      <c r="D23" s="66" t="s">
        <v>35</v>
      </c>
      <c r="E23" s="67"/>
    </row>
    <row r="24" spans="1:5" ht="12.95" customHeight="1" x14ac:dyDescent="0.25">
      <c r="C24" s="66">
        <v>3</v>
      </c>
      <c r="D24" s="66" t="s">
        <v>36</v>
      </c>
      <c r="E24" s="67"/>
    </row>
    <row r="25" spans="1:5" ht="12.95" customHeight="1" x14ac:dyDescent="0.25">
      <c r="C25" s="66">
        <v>4</v>
      </c>
      <c r="D25" s="66" t="s">
        <v>37</v>
      </c>
      <c r="E25" s="67"/>
    </row>
    <row r="26" spans="1:5" ht="12.95" customHeight="1" x14ac:dyDescent="0.25">
      <c r="C26" s="66">
        <v>7</v>
      </c>
      <c r="D26" s="66" t="s">
        <v>38</v>
      </c>
      <c r="E26" s="67"/>
    </row>
    <row r="27" spans="1:5" ht="12.95" customHeight="1" x14ac:dyDescent="0.25">
      <c r="C27" s="66">
        <v>8</v>
      </c>
      <c r="D27" s="66" t="s">
        <v>39</v>
      </c>
      <c r="E27" s="67"/>
    </row>
    <row r="28" spans="1:5" ht="12.95" customHeight="1" x14ac:dyDescent="0.25">
      <c r="A28" s="66">
        <v>10</v>
      </c>
      <c r="B28" s="66" t="s">
        <v>7</v>
      </c>
      <c r="C28" s="66">
        <v>2</v>
      </c>
      <c r="D28" s="66" t="s">
        <v>40</v>
      </c>
      <c r="E28" s="67"/>
    </row>
    <row r="29" spans="1:5" ht="12.95" customHeight="1" x14ac:dyDescent="0.25">
      <c r="C29" s="66">
        <v>5</v>
      </c>
      <c r="D29" s="66" t="s">
        <v>41</v>
      </c>
      <c r="E29" s="67"/>
    </row>
    <row r="30" spans="1:5" ht="12.95" customHeight="1" x14ac:dyDescent="0.25">
      <c r="A30" s="66">
        <v>12</v>
      </c>
      <c r="B30" s="66" t="s">
        <v>8</v>
      </c>
      <c r="C30" s="66">
        <v>1</v>
      </c>
      <c r="D30" s="66" t="s">
        <v>42</v>
      </c>
      <c r="E30" s="67"/>
    </row>
    <row r="31" spans="1:5" ht="12.95" customHeight="1" x14ac:dyDescent="0.25">
      <c r="C31" s="66">
        <v>2</v>
      </c>
      <c r="D31" s="66" t="s">
        <v>43</v>
      </c>
      <c r="E31" s="67"/>
    </row>
    <row r="32" spans="1:5" ht="12.95" customHeight="1" x14ac:dyDescent="0.25">
      <c r="C32" s="66">
        <v>3</v>
      </c>
      <c r="D32" s="66" t="s">
        <v>44</v>
      </c>
      <c r="E32" s="67"/>
    </row>
    <row r="33" spans="1:5" ht="12.95" customHeight="1" x14ac:dyDescent="0.25">
      <c r="C33" s="66">
        <v>4</v>
      </c>
      <c r="D33" s="66" t="s">
        <v>45</v>
      </c>
      <c r="E33" s="67"/>
    </row>
    <row r="34" spans="1:5" ht="12.95" customHeight="1" x14ac:dyDescent="0.25">
      <c r="C34" s="66">
        <v>6</v>
      </c>
      <c r="D34" s="66" t="s">
        <v>46</v>
      </c>
      <c r="E34" s="67"/>
    </row>
    <row r="35" spans="1:5" ht="12.95" customHeight="1" x14ac:dyDescent="0.25">
      <c r="C35" s="66">
        <v>7</v>
      </c>
      <c r="D35" s="70" t="s">
        <v>47</v>
      </c>
      <c r="E35" s="67"/>
    </row>
    <row r="36" spans="1:5" ht="12.95" customHeight="1" x14ac:dyDescent="0.25">
      <c r="C36" s="66">
        <v>8</v>
      </c>
      <c r="D36" s="66" t="s">
        <v>48</v>
      </c>
      <c r="E36" s="67"/>
    </row>
    <row r="37" spans="1:5" ht="12.95" customHeight="1" x14ac:dyDescent="0.25">
      <c r="C37" s="66">
        <v>9</v>
      </c>
      <c r="D37" s="66" t="s">
        <v>49</v>
      </c>
      <c r="E37" s="67"/>
    </row>
    <row r="38" spans="1:5" ht="12.95" customHeight="1" x14ac:dyDescent="0.25">
      <c r="A38" s="66">
        <v>13</v>
      </c>
      <c r="B38" s="66" t="s">
        <v>318</v>
      </c>
      <c r="C38" s="66">
        <v>7</v>
      </c>
      <c r="D38" s="66" t="s">
        <v>319</v>
      </c>
      <c r="E38" s="67"/>
    </row>
    <row r="39" spans="1:5" ht="12.95" customHeight="1" x14ac:dyDescent="0.25">
      <c r="A39" s="66">
        <v>14</v>
      </c>
      <c r="B39" s="66" t="s">
        <v>9</v>
      </c>
      <c r="C39" s="66">
        <v>2</v>
      </c>
      <c r="D39" s="66" t="s">
        <v>50</v>
      </c>
      <c r="E39" s="67"/>
    </row>
    <row r="40" spans="1:5" ht="12.95" customHeight="1" x14ac:dyDescent="0.25">
      <c r="C40" s="66">
        <v>4</v>
      </c>
      <c r="D40" s="66" t="s">
        <v>51</v>
      </c>
      <c r="E40" s="67"/>
    </row>
    <row r="41" spans="1:5" ht="27.75" customHeight="1" x14ac:dyDescent="0.25">
      <c r="A41" s="66">
        <v>15</v>
      </c>
      <c r="B41" s="70" t="s">
        <v>10</v>
      </c>
      <c r="C41" s="66">
        <v>1</v>
      </c>
      <c r="D41" s="66" t="s">
        <v>52</v>
      </c>
      <c r="E41" s="67"/>
    </row>
    <row r="42" spans="1:5" ht="12.95" customHeight="1" x14ac:dyDescent="0.25">
      <c r="C42" s="66">
        <v>3</v>
      </c>
      <c r="D42" s="66" t="s">
        <v>320</v>
      </c>
      <c r="E42" s="67"/>
    </row>
    <row r="43" spans="1:5" ht="12.95" customHeight="1" x14ac:dyDescent="0.25">
      <c r="A43" s="66">
        <v>16</v>
      </c>
      <c r="B43" s="66" t="s">
        <v>11</v>
      </c>
      <c r="C43" s="66">
        <v>1</v>
      </c>
      <c r="D43" s="66" t="s">
        <v>53</v>
      </c>
      <c r="E43" s="67"/>
    </row>
    <row r="44" spans="1:5" ht="12.95" customHeight="1" x14ac:dyDescent="0.25">
      <c r="A44" s="66">
        <v>19</v>
      </c>
      <c r="B44" s="66" t="s">
        <v>12</v>
      </c>
      <c r="C44" s="66">
        <v>1</v>
      </c>
      <c r="D44" s="70" t="s">
        <v>54</v>
      </c>
      <c r="E44" s="67"/>
    </row>
    <row r="45" spans="1:5" ht="12.95" customHeight="1" x14ac:dyDescent="0.25">
      <c r="A45" s="66">
        <v>20</v>
      </c>
      <c r="B45" s="66" t="s">
        <v>321</v>
      </c>
      <c r="C45" s="71">
        <v>1</v>
      </c>
      <c r="D45" s="66" t="s">
        <v>325</v>
      </c>
      <c r="E45" s="67"/>
    </row>
    <row r="46" spans="1:5" ht="12.95" customHeight="1" x14ac:dyDescent="0.25">
      <c r="C46" s="71">
        <v>2</v>
      </c>
      <c r="D46" s="66" t="s">
        <v>326</v>
      </c>
      <c r="E46" s="67"/>
    </row>
    <row r="47" spans="1:5" ht="12.95" customHeight="1" x14ac:dyDescent="0.25">
      <c r="C47" s="71">
        <v>3</v>
      </c>
      <c r="D47" s="66" t="s">
        <v>327</v>
      </c>
      <c r="E47" s="67"/>
    </row>
    <row r="48" spans="1:5" ht="12.95" customHeight="1" x14ac:dyDescent="0.25">
      <c r="A48" s="66">
        <v>50</v>
      </c>
      <c r="B48" s="66" t="s">
        <v>322</v>
      </c>
      <c r="C48" s="66">
        <v>1</v>
      </c>
      <c r="D48" s="66" t="s">
        <v>323</v>
      </c>
      <c r="E48" s="67"/>
    </row>
    <row r="49" spans="3:5" ht="12.95" customHeight="1" x14ac:dyDescent="0.25">
      <c r="C49" s="66">
        <v>2</v>
      </c>
      <c r="D49" s="66" t="s">
        <v>324</v>
      </c>
      <c r="E49" s="67"/>
    </row>
  </sheetData>
  <customSheetViews>
    <customSheetView guid="{5274FD7E-76C2-47C3-8C9C-C2C181076605}" showPageBreaks="1" fitToPage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6" orientation="portrait" r:id="rId1"/>
      <headerFooter alignWithMargins="0">
        <oddFooter>&amp;L&amp;"Tahoma,Corsivo"&amp;8Elenco Processi&amp;R&amp;P</oddFooter>
      </headerFooter>
    </customSheetView>
    <customSheetView guid="{0CDFE071-D2BF-4AC9-96FE-3C7CC2EB89D1}" showPageBreaks="1" fitToPage="1" printArea="1" hiddenColumns="1">
      <selection activeCell="E2" sqref="E2:E48"/>
      <pageMargins left="0.39370078740157483" right="0.39370078740157483" top="0.67" bottom="0.19685039370078741" header="0.19685039370078741" footer="0.19685039370078741"/>
      <pageSetup paperSize="9" scale="56" orientation="portrait" r:id="rId2"/>
      <headerFooter alignWithMargins="0">
        <oddFooter>&amp;L&amp;"Tahoma,Corsivo"&amp;8Elenco Processi&amp;R&amp;P</oddFooter>
      </headerFooter>
    </customSheetView>
    <customSheetView guid="{FD66CCA4-E734-40F6-A42D-704ADC03C8FF}" showPageBreaks="1" fitToPage="1" printArea="1" hiddenColumns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7" orientation="portrait" r:id="rId3"/>
      <headerFooter alignWithMargins="0">
        <oddFooter>&amp;L&amp;"Tahoma,Corsivo"&amp;8Elenco Processi&amp;R&amp;P</oddFooter>
      </headerFooter>
    </customSheetView>
  </customSheetViews>
  <phoneticPr fontId="24" type="noConversion"/>
  <pageMargins left="0.39370078740157483" right="0.39370078740157483" top="0.67" bottom="0.19685039370078741" header="0.19685039370078741" footer="0.19685039370078741"/>
  <pageSetup paperSize="9" scale="75" orientation="landscape" r:id="rId4"/>
  <headerFooter alignWithMargins="0">
    <oddHeader xml:space="preserve">&amp;C
COMUNE DI ARIGNANO
</oddHeader>
    <oddFooter>&amp;L&amp;"Tahoma,Corsivo"&amp;8Elenco Processi&amp;R&amp;P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64"/>
  <sheetViews>
    <sheetView topLeftCell="A38" zoomScaleNormal="100" workbookViewId="0">
      <selection activeCell="K59" sqref="A1:L61"/>
    </sheetView>
  </sheetViews>
  <sheetFormatPr defaultRowHeight="12.75" x14ac:dyDescent="0.2"/>
  <cols>
    <col min="1" max="4" width="9.140625" style="3"/>
    <col min="5" max="5" width="14" style="3" customWidth="1"/>
    <col min="6" max="6" width="5.28515625" style="3" customWidth="1"/>
    <col min="7" max="7" width="9.140625" style="3"/>
    <col min="8" max="8" width="12.28515625" style="3" customWidth="1"/>
    <col min="9" max="9" width="12" style="3" customWidth="1"/>
    <col min="10" max="10" width="10.28515625" style="3" customWidth="1"/>
    <col min="11" max="11" width="11.42578125" style="3" customWidth="1"/>
    <col min="12" max="12" width="12" style="3" customWidth="1"/>
    <col min="13" max="13" width="9.140625" style="3"/>
    <col min="14" max="14" width="19" style="3" bestFit="1" customWidth="1"/>
    <col min="15" max="17" width="9.140625" style="3"/>
    <col min="18" max="18" width="10.85546875" style="3" customWidth="1"/>
    <col min="19" max="263" width="9.140625" style="3"/>
    <col min="264" max="264" width="10.140625" style="3" bestFit="1" customWidth="1"/>
    <col min="265" max="265" width="9.140625" style="3"/>
    <col min="266" max="266" width="9.7109375" style="3" customWidth="1"/>
    <col min="267" max="267" width="11.42578125" style="3" customWidth="1"/>
    <col min="268" max="268" width="13.85546875" style="3" customWidth="1"/>
    <col min="269" max="269" width="9.140625" style="3"/>
    <col min="270" max="270" width="19" style="3" bestFit="1" customWidth="1"/>
    <col min="271" max="519" width="9.140625" style="3"/>
    <col min="520" max="520" width="10.140625" style="3" bestFit="1" customWidth="1"/>
    <col min="521" max="521" width="9.140625" style="3"/>
    <col min="522" max="522" width="9.7109375" style="3" customWidth="1"/>
    <col min="523" max="523" width="11.42578125" style="3" customWidth="1"/>
    <col min="524" max="524" width="13.85546875" style="3" customWidth="1"/>
    <col min="525" max="525" width="9.140625" style="3"/>
    <col min="526" max="526" width="19" style="3" bestFit="1" customWidth="1"/>
    <col min="527" max="775" width="9.140625" style="3"/>
    <col min="776" max="776" width="10.140625" style="3" bestFit="1" customWidth="1"/>
    <col min="777" max="777" width="9.140625" style="3"/>
    <col min="778" max="778" width="9.7109375" style="3" customWidth="1"/>
    <col min="779" max="779" width="11.42578125" style="3" customWidth="1"/>
    <col min="780" max="780" width="13.85546875" style="3" customWidth="1"/>
    <col min="781" max="781" width="9.140625" style="3"/>
    <col min="782" max="782" width="19" style="3" bestFit="1" customWidth="1"/>
    <col min="783" max="1031" width="9.140625" style="3"/>
    <col min="1032" max="1032" width="10.140625" style="3" bestFit="1" customWidth="1"/>
    <col min="1033" max="1033" width="9.140625" style="3"/>
    <col min="1034" max="1034" width="9.7109375" style="3" customWidth="1"/>
    <col min="1035" max="1035" width="11.42578125" style="3" customWidth="1"/>
    <col min="1036" max="1036" width="13.85546875" style="3" customWidth="1"/>
    <col min="1037" max="1037" width="9.140625" style="3"/>
    <col min="1038" max="1038" width="19" style="3" bestFit="1" customWidth="1"/>
    <col min="1039" max="1287" width="9.140625" style="3"/>
    <col min="1288" max="1288" width="10.140625" style="3" bestFit="1" customWidth="1"/>
    <col min="1289" max="1289" width="9.140625" style="3"/>
    <col min="1290" max="1290" width="9.7109375" style="3" customWidth="1"/>
    <col min="1291" max="1291" width="11.42578125" style="3" customWidth="1"/>
    <col min="1292" max="1292" width="13.85546875" style="3" customWidth="1"/>
    <col min="1293" max="1293" width="9.140625" style="3"/>
    <col min="1294" max="1294" width="19" style="3" bestFit="1" customWidth="1"/>
    <col min="1295" max="1543" width="9.140625" style="3"/>
    <col min="1544" max="1544" width="10.140625" style="3" bestFit="1" customWidth="1"/>
    <col min="1545" max="1545" width="9.140625" style="3"/>
    <col min="1546" max="1546" width="9.7109375" style="3" customWidth="1"/>
    <col min="1547" max="1547" width="11.42578125" style="3" customWidth="1"/>
    <col min="1548" max="1548" width="13.85546875" style="3" customWidth="1"/>
    <col min="1549" max="1549" width="9.140625" style="3"/>
    <col min="1550" max="1550" width="19" style="3" bestFit="1" customWidth="1"/>
    <col min="1551" max="1799" width="9.140625" style="3"/>
    <col min="1800" max="1800" width="10.140625" style="3" bestFit="1" customWidth="1"/>
    <col min="1801" max="1801" width="9.140625" style="3"/>
    <col min="1802" max="1802" width="9.7109375" style="3" customWidth="1"/>
    <col min="1803" max="1803" width="11.42578125" style="3" customWidth="1"/>
    <col min="1804" max="1804" width="13.85546875" style="3" customWidth="1"/>
    <col min="1805" max="1805" width="9.140625" style="3"/>
    <col min="1806" max="1806" width="19" style="3" bestFit="1" customWidth="1"/>
    <col min="1807" max="2055" width="9.140625" style="3"/>
    <col min="2056" max="2056" width="10.140625" style="3" bestFit="1" customWidth="1"/>
    <col min="2057" max="2057" width="9.140625" style="3"/>
    <col min="2058" max="2058" width="9.7109375" style="3" customWidth="1"/>
    <col min="2059" max="2059" width="11.42578125" style="3" customWidth="1"/>
    <col min="2060" max="2060" width="13.85546875" style="3" customWidth="1"/>
    <col min="2061" max="2061" width="9.140625" style="3"/>
    <col min="2062" max="2062" width="19" style="3" bestFit="1" customWidth="1"/>
    <col min="2063" max="2311" width="9.140625" style="3"/>
    <col min="2312" max="2312" width="10.140625" style="3" bestFit="1" customWidth="1"/>
    <col min="2313" max="2313" width="9.140625" style="3"/>
    <col min="2314" max="2314" width="9.7109375" style="3" customWidth="1"/>
    <col min="2315" max="2315" width="11.42578125" style="3" customWidth="1"/>
    <col min="2316" max="2316" width="13.85546875" style="3" customWidth="1"/>
    <col min="2317" max="2317" width="9.140625" style="3"/>
    <col min="2318" max="2318" width="19" style="3" bestFit="1" customWidth="1"/>
    <col min="2319" max="2567" width="9.140625" style="3"/>
    <col min="2568" max="2568" width="10.140625" style="3" bestFit="1" customWidth="1"/>
    <col min="2569" max="2569" width="9.140625" style="3"/>
    <col min="2570" max="2570" width="9.7109375" style="3" customWidth="1"/>
    <col min="2571" max="2571" width="11.42578125" style="3" customWidth="1"/>
    <col min="2572" max="2572" width="13.85546875" style="3" customWidth="1"/>
    <col min="2573" max="2573" width="9.140625" style="3"/>
    <col min="2574" max="2574" width="19" style="3" bestFit="1" customWidth="1"/>
    <col min="2575" max="2823" width="9.140625" style="3"/>
    <col min="2824" max="2824" width="10.140625" style="3" bestFit="1" customWidth="1"/>
    <col min="2825" max="2825" width="9.140625" style="3"/>
    <col min="2826" max="2826" width="9.7109375" style="3" customWidth="1"/>
    <col min="2827" max="2827" width="11.42578125" style="3" customWidth="1"/>
    <col min="2828" max="2828" width="13.85546875" style="3" customWidth="1"/>
    <col min="2829" max="2829" width="9.140625" style="3"/>
    <col min="2830" max="2830" width="19" style="3" bestFit="1" customWidth="1"/>
    <col min="2831" max="3079" width="9.140625" style="3"/>
    <col min="3080" max="3080" width="10.140625" style="3" bestFit="1" customWidth="1"/>
    <col min="3081" max="3081" width="9.140625" style="3"/>
    <col min="3082" max="3082" width="9.7109375" style="3" customWidth="1"/>
    <col min="3083" max="3083" width="11.42578125" style="3" customWidth="1"/>
    <col min="3084" max="3084" width="13.85546875" style="3" customWidth="1"/>
    <col min="3085" max="3085" width="9.140625" style="3"/>
    <col min="3086" max="3086" width="19" style="3" bestFit="1" customWidth="1"/>
    <col min="3087" max="3335" width="9.140625" style="3"/>
    <col min="3336" max="3336" width="10.140625" style="3" bestFit="1" customWidth="1"/>
    <col min="3337" max="3337" width="9.140625" style="3"/>
    <col min="3338" max="3338" width="9.7109375" style="3" customWidth="1"/>
    <col min="3339" max="3339" width="11.42578125" style="3" customWidth="1"/>
    <col min="3340" max="3340" width="13.85546875" style="3" customWidth="1"/>
    <col min="3341" max="3341" width="9.140625" style="3"/>
    <col min="3342" max="3342" width="19" style="3" bestFit="1" customWidth="1"/>
    <col min="3343" max="3591" width="9.140625" style="3"/>
    <col min="3592" max="3592" width="10.140625" style="3" bestFit="1" customWidth="1"/>
    <col min="3593" max="3593" width="9.140625" style="3"/>
    <col min="3594" max="3594" width="9.7109375" style="3" customWidth="1"/>
    <col min="3595" max="3595" width="11.42578125" style="3" customWidth="1"/>
    <col min="3596" max="3596" width="13.85546875" style="3" customWidth="1"/>
    <col min="3597" max="3597" width="9.140625" style="3"/>
    <col min="3598" max="3598" width="19" style="3" bestFit="1" customWidth="1"/>
    <col min="3599" max="3847" width="9.140625" style="3"/>
    <col min="3848" max="3848" width="10.140625" style="3" bestFit="1" customWidth="1"/>
    <col min="3849" max="3849" width="9.140625" style="3"/>
    <col min="3850" max="3850" width="9.7109375" style="3" customWidth="1"/>
    <col min="3851" max="3851" width="11.42578125" style="3" customWidth="1"/>
    <col min="3852" max="3852" width="13.85546875" style="3" customWidth="1"/>
    <col min="3853" max="3853" width="9.140625" style="3"/>
    <col min="3854" max="3854" width="19" style="3" bestFit="1" customWidth="1"/>
    <col min="3855" max="4103" width="9.140625" style="3"/>
    <col min="4104" max="4104" width="10.140625" style="3" bestFit="1" customWidth="1"/>
    <col min="4105" max="4105" width="9.140625" style="3"/>
    <col min="4106" max="4106" width="9.7109375" style="3" customWidth="1"/>
    <col min="4107" max="4107" width="11.42578125" style="3" customWidth="1"/>
    <col min="4108" max="4108" width="13.85546875" style="3" customWidth="1"/>
    <col min="4109" max="4109" width="9.140625" style="3"/>
    <col min="4110" max="4110" width="19" style="3" bestFit="1" customWidth="1"/>
    <col min="4111" max="4359" width="9.140625" style="3"/>
    <col min="4360" max="4360" width="10.140625" style="3" bestFit="1" customWidth="1"/>
    <col min="4361" max="4361" width="9.140625" style="3"/>
    <col min="4362" max="4362" width="9.7109375" style="3" customWidth="1"/>
    <col min="4363" max="4363" width="11.42578125" style="3" customWidth="1"/>
    <col min="4364" max="4364" width="13.85546875" style="3" customWidth="1"/>
    <col min="4365" max="4365" width="9.140625" style="3"/>
    <col min="4366" max="4366" width="19" style="3" bestFit="1" customWidth="1"/>
    <col min="4367" max="4615" width="9.140625" style="3"/>
    <col min="4616" max="4616" width="10.140625" style="3" bestFit="1" customWidth="1"/>
    <col min="4617" max="4617" width="9.140625" style="3"/>
    <col min="4618" max="4618" width="9.7109375" style="3" customWidth="1"/>
    <col min="4619" max="4619" width="11.42578125" style="3" customWidth="1"/>
    <col min="4620" max="4620" width="13.85546875" style="3" customWidth="1"/>
    <col min="4621" max="4621" width="9.140625" style="3"/>
    <col min="4622" max="4622" width="19" style="3" bestFit="1" customWidth="1"/>
    <col min="4623" max="4871" width="9.140625" style="3"/>
    <col min="4872" max="4872" width="10.140625" style="3" bestFit="1" customWidth="1"/>
    <col min="4873" max="4873" width="9.140625" style="3"/>
    <col min="4874" max="4874" width="9.7109375" style="3" customWidth="1"/>
    <col min="4875" max="4875" width="11.42578125" style="3" customWidth="1"/>
    <col min="4876" max="4876" width="13.85546875" style="3" customWidth="1"/>
    <col min="4877" max="4877" width="9.140625" style="3"/>
    <col min="4878" max="4878" width="19" style="3" bestFit="1" customWidth="1"/>
    <col min="4879" max="5127" width="9.140625" style="3"/>
    <col min="5128" max="5128" width="10.140625" style="3" bestFit="1" customWidth="1"/>
    <col min="5129" max="5129" width="9.140625" style="3"/>
    <col min="5130" max="5130" width="9.7109375" style="3" customWidth="1"/>
    <col min="5131" max="5131" width="11.42578125" style="3" customWidth="1"/>
    <col min="5132" max="5132" width="13.85546875" style="3" customWidth="1"/>
    <col min="5133" max="5133" width="9.140625" style="3"/>
    <col min="5134" max="5134" width="19" style="3" bestFit="1" customWidth="1"/>
    <col min="5135" max="5383" width="9.140625" style="3"/>
    <col min="5384" max="5384" width="10.140625" style="3" bestFit="1" customWidth="1"/>
    <col min="5385" max="5385" width="9.140625" style="3"/>
    <col min="5386" max="5386" width="9.7109375" style="3" customWidth="1"/>
    <col min="5387" max="5387" width="11.42578125" style="3" customWidth="1"/>
    <col min="5388" max="5388" width="13.85546875" style="3" customWidth="1"/>
    <col min="5389" max="5389" width="9.140625" style="3"/>
    <col min="5390" max="5390" width="19" style="3" bestFit="1" customWidth="1"/>
    <col min="5391" max="5639" width="9.140625" style="3"/>
    <col min="5640" max="5640" width="10.140625" style="3" bestFit="1" customWidth="1"/>
    <col min="5641" max="5641" width="9.140625" style="3"/>
    <col min="5642" max="5642" width="9.7109375" style="3" customWidth="1"/>
    <col min="5643" max="5643" width="11.42578125" style="3" customWidth="1"/>
    <col min="5644" max="5644" width="13.85546875" style="3" customWidth="1"/>
    <col min="5645" max="5645" width="9.140625" style="3"/>
    <col min="5646" max="5646" width="19" style="3" bestFit="1" customWidth="1"/>
    <col min="5647" max="5895" width="9.140625" style="3"/>
    <col min="5896" max="5896" width="10.140625" style="3" bestFit="1" customWidth="1"/>
    <col min="5897" max="5897" width="9.140625" style="3"/>
    <col min="5898" max="5898" width="9.7109375" style="3" customWidth="1"/>
    <col min="5899" max="5899" width="11.42578125" style="3" customWidth="1"/>
    <col min="5900" max="5900" width="13.85546875" style="3" customWidth="1"/>
    <col min="5901" max="5901" width="9.140625" style="3"/>
    <col min="5902" max="5902" width="19" style="3" bestFit="1" customWidth="1"/>
    <col min="5903" max="6151" width="9.140625" style="3"/>
    <col min="6152" max="6152" width="10.140625" style="3" bestFit="1" customWidth="1"/>
    <col min="6153" max="6153" width="9.140625" style="3"/>
    <col min="6154" max="6154" width="9.7109375" style="3" customWidth="1"/>
    <col min="6155" max="6155" width="11.42578125" style="3" customWidth="1"/>
    <col min="6156" max="6156" width="13.85546875" style="3" customWidth="1"/>
    <col min="6157" max="6157" width="9.140625" style="3"/>
    <col min="6158" max="6158" width="19" style="3" bestFit="1" customWidth="1"/>
    <col min="6159" max="6407" width="9.140625" style="3"/>
    <col min="6408" max="6408" width="10.140625" style="3" bestFit="1" customWidth="1"/>
    <col min="6409" max="6409" width="9.140625" style="3"/>
    <col min="6410" max="6410" width="9.7109375" style="3" customWidth="1"/>
    <col min="6411" max="6411" width="11.42578125" style="3" customWidth="1"/>
    <col min="6412" max="6412" width="13.85546875" style="3" customWidth="1"/>
    <col min="6413" max="6413" width="9.140625" style="3"/>
    <col min="6414" max="6414" width="19" style="3" bestFit="1" customWidth="1"/>
    <col min="6415" max="6663" width="9.140625" style="3"/>
    <col min="6664" max="6664" width="10.140625" style="3" bestFit="1" customWidth="1"/>
    <col min="6665" max="6665" width="9.140625" style="3"/>
    <col min="6666" max="6666" width="9.7109375" style="3" customWidth="1"/>
    <col min="6667" max="6667" width="11.42578125" style="3" customWidth="1"/>
    <col min="6668" max="6668" width="13.85546875" style="3" customWidth="1"/>
    <col min="6669" max="6669" width="9.140625" style="3"/>
    <col min="6670" max="6670" width="19" style="3" bestFit="1" customWidth="1"/>
    <col min="6671" max="6919" width="9.140625" style="3"/>
    <col min="6920" max="6920" width="10.140625" style="3" bestFit="1" customWidth="1"/>
    <col min="6921" max="6921" width="9.140625" style="3"/>
    <col min="6922" max="6922" width="9.7109375" style="3" customWidth="1"/>
    <col min="6923" max="6923" width="11.42578125" style="3" customWidth="1"/>
    <col min="6924" max="6924" width="13.85546875" style="3" customWidth="1"/>
    <col min="6925" max="6925" width="9.140625" style="3"/>
    <col min="6926" max="6926" width="19" style="3" bestFit="1" customWidth="1"/>
    <col min="6927" max="7175" width="9.140625" style="3"/>
    <col min="7176" max="7176" width="10.140625" style="3" bestFit="1" customWidth="1"/>
    <col min="7177" max="7177" width="9.140625" style="3"/>
    <col min="7178" max="7178" width="9.7109375" style="3" customWidth="1"/>
    <col min="7179" max="7179" width="11.42578125" style="3" customWidth="1"/>
    <col min="7180" max="7180" width="13.85546875" style="3" customWidth="1"/>
    <col min="7181" max="7181" width="9.140625" style="3"/>
    <col min="7182" max="7182" width="19" style="3" bestFit="1" customWidth="1"/>
    <col min="7183" max="7431" width="9.140625" style="3"/>
    <col min="7432" max="7432" width="10.140625" style="3" bestFit="1" customWidth="1"/>
    <col min="7433" max="7433" width="9.140625" style="3"/>
    <col min="7434" max="7434" width="9.7109375" style="3" customWidth="1"/>
    <col min="7435" max="7435" width="11.42578125" style="3" customWidth="1"/>
    <col min="7436" max="7436" width="13.85546875" style="3" customWidth="1"/>
    <col min="7437" max="7437" width="9.140625" style="3"/>
    <col min="7438" max="7438" width="19" style="3" bestFit="1" customWidth="1"/>
    <col min="7439" max="7687" width="9.140625" style="3"/>
    <col min="7688" max="7688" width="10.140625" style="3" bestFit="1" customWidth="1"/>
    <col min="7689" max="7689" width="9.140625" style="3"/>
    <col min="7690" max="7690" width="9.7109375" style="3" customWidth="1"/>
    <col min="7691" max="7691" width="11.42578125" style="3" customWidth="1"/>
    <col min="7692" max="7692" width="13.85546875" style="3" customWidth="1"/>
    <col min="7693" max="7693" width="9.140625" style="3"/>
    <col min="7694" max="7694" width="19" style="3" bestFit="1" customWidth="1"/>
    <col min="7695" max="7943" width="9.140625" style="3"/>
    <col min="7944" max="7944" width="10.140625" style="3" bestFit="1" customWidth="1"/>
    <col min="7945" max="7945" width="9.140625" style="3"/>
    <col min="7946" max="7946" width="9.7109375" style="3" customWidth="1"/>
    <col min="7947" max="7947" width="11.42578125" style="3" customWidth="1"/>
    <col min="7948" max="7948" width="13.85546875" style="3" customWidth="1"/>
    <col min="7949" max="7949" width="9.140625" style="3"/>
    <col min="7950" max="7950" width="19" style="3" bestFit="1" customWidth="1"/>
    <col min="7951" max="8199" width="9.140625" style="3"/>
    <col min="8200" max="8200" width="10.140625" style="3" bestFit="1" customWidth="1"/>
    <col min="8201" max="8201" width="9.140625" style="3"/>
    <col min="8202" max="8202" width="9.7109375" style="3" customWidth="1"/>
    <col min="8203" max="8203" width="11.42578125" style="3" customWidth="1"/>
    <col min="8204" max="8204" width="13.85546875" style="3" customWidth="1"/>
    <col min="8205" max="8205" width="9.140625" style="3"/>
    <col min="8206" max="8206" width="19" style="3" bestFit="1" customWidth="1"/>
    <col min="8207" max="8455" width="9.140625" style="3"/>
    <col min="8456" max="8456" width="10.140625" style="3" bestFit="1" customWidth="1"/>
    <col min="8457" max="8457" width="9.140625" style="3"/>
    <col min="8458" max="8458" width="9.7109375" style="3" customWidth="1"/>
    <col min="8459" max="8459" width="11.42578125" style="3" customWidth="1"/>
    <col min="8460" max="8460" width="13.85546875" style="3" customWidth="1"/>
    <col min="8461" max="8461" width="9.140625" style="3"/>
    <col min="8462" max="8462" width="19" style="3" bestFit="1" customWidth="1"/>
    <col min="8463" max="8711" width="9.140625" style="3"/>
    <col min="8712" max="8712" width="10.140625" style="3" bestFit="1" customWidth="1"/>
    <col min="8713" max="8713" width="9.140625" style="3"/>
    <col min="8714" max="8714" width="9.7109375" style="3" customWidth="1"/>
    <col min="8715" max="8715" width="11.42578125" style="3" customWidth="1"/>
    <col min="8716" max="8716" width="13.85546875" style="3" customWidth="1"/>
    <col min="8717" max="8717" width="9.140625" style="3"/>
    <col min="8718" max="8718" width="19" style="3" bestFit="1" customWidth="1"/>
    <col min="8719" max="8967" width="9.140625" style="3"/>
    <col min="8968" max="8968" width="10.140625" style="3" bestFit="1" customWidth="1"/>
    <col min="8969" max="8969" width="9.140625" style="3"/>
    <col min="8970" max="8970" width="9.7109375" style="3" customWidth="1"/>
    <col min="8971" max="8971" width="11.42578125" style="3" customWidth="1"/>
    <col min="8972" max="8972" width="13.85546875" style="3" customWidth="1"/>
    <col min="8973" max="8973" width="9.140625" style="3"/>
    <col min="8974" max="8974" width="19" style="3" bestFit="1" customWidth="1"/>
    <col min="8975" max="9223" width="9.140625" style="3"/>
    <col min="9224" max="9224" width="10.140625" style="3" bestFit="1" customWidth="1"/>
    <col min="9225" max="9225" width="9.140625" style="3"/>
    <col min="9226" max="9226" width="9.7109375" style="3" customWidth="1"/>
    <col min="9227" max="9227" width="11.42578125" style="3" customWidth="1"/>
    <col min="9228" max="9228" width="13.85546875" style="3" customWidth="1"/>
    <col min="9229" max="9229" width="9.140625" style="3"/>
    <col min="9230" max="9230" width="19" style="3" bestFit="1" customWidth="1"/>
    <col min="9231" max="9479" width="9.140625" style="3"/>
    <col min="9480" max="9480" width="10.140625" style="3" bestFit="1" customWidth="1"/>
    <col min="9481" max="9481" width="9.140625" style="3"/>
    <col min="9482" max="9482" width="9.7109375" style="3" customWidth="1"/>
    <col min="9483" max="9483" width="11.42578125" style="3" customWidth="1"/>
    <col min="9484" max="9484" width="13.85546875" style="3" customWidth="1"/>
    <col min="9485" max="9485" width="9.140625" style="3"/>
    <col min="9486" max="9486" width="19" style="3" bestFit="1" customWidth="1"/>
    <col min="9487" max="9735" width="9.140625" style="3"/>
    <col min="9736" max="9736" width="10.140625" style="3" bestFit="1" customWidth="1"/>
    <col min="9737" max="9737" width="9.140625" style="3"/>
    <col min="9738" max="9738" width="9.7109375" style="3" customWidth="1"/>
    <col min="9739" max="9739" width="11.42578125" style="3" customWidth="1"/>
    <col min="9740" max="9740" width="13.85546875" style="3" customWidth="1"/>
    <col min="9741" max="9741" width="9.140625" style="3"/>
    <col min="9742" max="9742" width="19" style="3" bestFit="1" customWidth="1"/>
    <col min="9743" max="9991" width="9.140625" style="3"/>
    <col min="9992" max="9992" width="10.140625" style="3" bestFit="1" customWidth="1"/>
    <col min="9993" max="9993" width="9.140625" style="3"/>
    <col min="9994" max="9994" width="9.7109375" style="3" customWidth="1"/>
    <col min="9995" max="9995" width="11.42578125" style="3" customWidth="1"/>
    <col min="9996" max="9996" width="13.85546875" style="3" customWidth="1"/>
    <col min="9997" max="9997" width="9.140625" style="3"/>
    <col min="9998" max="9998" width="19" style="3" bestFit="1" customWidth="1"/>
    <col min="9999" max="10247" width="9.140625" style="3"/>
    <col min="10248" max="10248" width="10.140625" style="3" bestFit="1" customWidth="1"/>
    <col min="10249" max="10249" width="9.140625" style="3"/>
    <col min="10250" max="10250" width="9.7109375" style="3" customWidth="1"/>
    <col min="10251" max="10251" width="11.42578125" style="3" customWidth="1"/>
    <col min="10252" max="10252" width="13.85546875" style="3" customWidth="1"/>
    <col min="10253" max="10253" width="9.140625" style="3"/>
    <col min="10254" max="10254" width="19" style="3" bestFit="1" customWidth="1"/>
    <col min="10255" max="10503" width="9.140625" style="3"/>
    <col min="10504" max="10504" width="10.140625" style="3" bestFit="1" customWidth="1"/>
    <col min="10505" max="10505" width="9.140625" style="3"/>
    <col min="10506" max="10506" width="9.7109375" style="3" customWidth="1"/>
    <col min="10507" max="10507" width="11.42578125" style="3" customWidth="1"/>
    <col min="10508" max="10508" width="13.85546875" style="3" customWidth="1"/>
    <col min="10509" max="10509" width="9.140625" style="3"/>
    <col min="10510" max="10510" width="19" style="3" bestFit="1" customWidth="1"/>
    <col min="10511" max="10759" width="9.140625" style="3"/>
    <col min="10760" max="10760" width="10.140625" style="3" bestFit="1" customWidth="1"/>
    <col min="10761" max="10761" width="9.140625" style="3"/>
    <col min="10762" max="10762" width="9.7109375" style="3" customWidth="1"/>
    <col min="10763" max="10763" width="11.42578125" style="3" customWidth="1"/>
    <col min="10764" max="10764" width="13.85546875" style="3" customWidth="1"/>
    <col min="10765" max="10765" width="9.140625" style="3"/>
    <col min="10766" max="10766" width="19" style="3" bestFit="1" customWidth="1"/>
    <col min="10767" max="11015" width="9.140625" style="3"/>
    <col min="11016" max="11016" width="10.140625" style="3" bestFit="1" customWidth="1"/>
    <col min="11017" max="11017" width="9.140625" style="3"/>
    <col min="11018" max="11018" width="9.7109375" style="3" customWidth="1"/>
    <col min="11019" max="11019" width="11.42578125" style="3" customWidth="1"/>
    <col min="11020" max="11020" width="13.85546875" style="3" customWidth="1"/>
    <col min="11021" max="11021" width="9.140625" style="3"/>
    <col min="11022" max="11022" width="19" style="3" bestFit="1" customWidth="1"/>
    <col min="11023" max="11271" width="9.140625" style="3"/>
    <col min="11272" max="11272" width="10.140625" style="3" bestFit="1" customWidth="1"/>
    <col min="11273" max="11273" width="9.140625" style="3"/>
    <col min="11274" max="11274" width="9.7109375" style="3" customWidth="1"/>
    <col min="11275" max="11275" width="11.42578125" style="3" customWidth="1"/>
    <col min="11276" max="11276" width="13.85546875" style="3" customWidth="1"/>
    <col min="11277" max="11277" width="9.140625" style="3"/>
    <col min="11278" max="11278" width="19" style="3" bestFit="1" customWidth="1"/>
    <col min="11279" max="11527" width="9.140625" style="3"/>
    <col min="11528" max="11528" width="10.140625" style="3" bestFit="1" customWidth="1"/>
    <col min="11529" max="11529" width="9.140625" style="3"/>
    <col min="11530" max="11530" width="9.7109375" style="3" customWidth="1"/>
    <col min="11531" max="11531" width="11.42578125" style="3" customWidth="1"/>
    <col min="11532" max="11532" width="13.85546875" style="3" customWidth="1"/>
    <col min="11533" max="11533" width="9.140625" style="3"/>
    <col min="11534" max="11534" width="19" style="3" bestFit="1" customWidth="1"/>
    <col min="11535" max="11783" width="9.140625" style="3"/>
    <col min="11784" max="11784" width="10.140625" style="3" bestFit="1" customWidth="1"/>
    <col min="11785" max="11785" width="9.140625" style="3"/>
    <col min="11786" max="11786" width="9.7109375" style="3" customWidth="1"/>
    <col min="11787" max="11787" width="11.42578125" style="3" customWidth="1"/>
    <col min="11788" max="11788" width="13.85546875" style="3" customWidth="1"/>
    <col min="11789" max="11789" width="9.140625" style="3"/>
    <col min="11790" max="11790" width="19" style="3" bestFit="1" customWidth="1"/>
    <col min="11791" max="12039" width="9.140625" style="3"/>
    <col min="12040" max="12040" width="10.140625" style="3" bestFit="1" customWidth="1"/>
    <col min="12041" max="12041" width="9.140625" style="3"/>
    <col min="12042" max="12042" width="9.7109375" style="3" customWidth="1"/>
    <col min="12043" max="12043" width="11.42578125" style="3" customWidth="1"/>
    <col min="12044" max="12044" width="13.85546875" style="3" customWidth="1"/>
    <col min="12045" max="12045" width="9.140625" style="3"/>
    <col min="12046" max="12046" width="19" style="3" bestFit="1" customWidth="1"/>
    <col min="12047" max="12295" width="9.140625" style="3"/>
    <col min="12296" max="12296" width="10.140625" style="3" bestFit="1" customWidth="1"/>
    <col min="12297" max="12297" width="9.140625" style="3"/>
    <col min="12298" max="12298" width="9.7109375" style="3" customWidth="1"/>
    <col min="12299" max="12299" width="11.42578125" style="3" customWidth="1"/>
    <col min="12300" max="12300" width="13.85546875" style="3" customWidth="1"/>
    <col min="12301" max="12301" width="9.140625" style="3"/>
    <col min="12302" max="12302" width="19" style="3" bestFit="1" customWidth="1"/>
    <col min="12303" max="12551" width="9.140625" style="3"/>
    <col min="12552" max="12552" width="10.140625" style="3" bestFit="1" customWidth="1"/>
    <col min="12553" max="12553" width="9.140625" style="3"/>
    <col min="12554" max="12554" width="9.7109375" style="3" customWidth="1"/>
    <col min="12555" max="12555" width="11.42578125" style="3" customWidth="1"/>
    <col min="12556" max="12556" width="13.85546875" style="3" customWidth="1"/>
    <col min="12557" max="12557" width="9.140625" style="3"/>
    <col min="12558" max="12558" width="19" style="3" bestFit="1" customWidth="1"/>
    <col min="12559" max="12807" width="9.140625" style="3"/>
    <col min="12808" max="12808" width="10.140625" style="3" bestFit="1" customWidth="1"/>
    <col min="12809" max="12809" width="9.140625" style="3"/>
    <col min="12810" max="12810" width="9.7109375" style="3" customWidth="1"/>
    <col min="12811" max="12811" width="11.42578125" style="3" customWidth="1"/>
    <col min="12812" max="12812" width="13.85546875" style="3" customWidth="1"/>
    <col min="12813" max="12813" width="9.140625" style="3"/>
    <col min="12814" max="12814" width="19" style="3" bestFit="1" customWidth="1"/>
    <col min="12815" max="13063" width="9.140625" style="3"/>
    <col min="13064" max="13064" width="10.140625" style="3" bestFit="1" customWidth="1"/>
    <col min="13065" max="13065" width="9.140625" style="3"/>
    <col min="13066" max="13066" width="9.7109375" style="3" customWidth="1"/>
    <col min="13067" max="13067" width="11.42578125" style="3" customWidth="1"/>
    <col min="13068" max="13068" width="13.85546875" style="3" customWidth="1"/>
    <col min="13069" max="13069" width="9.140625" style="3"/>
    <col min="13070" max="13070" width="19" style="3" bestFit="1" customWidth="1"/>
    <col min="13071" max="13319" width="9.140625" style="3"/>
    <col min="13320" max="13320" width="10.140625" style="3" bestFit="1" customWidth="1"/>
    <col min="13321" max="13321" width="9.140625" style="3"/>
    <col min="13322" max="13322" width="9.7109375" style="3" customWidth="1"/>
    <col min="13323" max="13323" width="11.42578125" style="3" customWidth="1"/>
    <col min="13324" max="13324" width="13.85546875" style="3" customWidth="1"/>
    <col min="13325" max="13325" width="9.140625" style="3"/>
    <col min="13326" max="13326" width="19" style="3" bestFit="1" customWidth="1"/>
    <col min="13327" max="13575" width="9.140625" style="3"/>
    <col min="13576" max="13576" width="10.140625" style="3" bestFit="1" customWidth="1"/>
    <col min="13577" max="13577" width="9.140625" style="3"/>
    <col min="13578" max="13578" width="9.7109375" style="3" customWidth="1"/>
    <col min="13579" max="13579" width="11.42578125" style="3" customWidth="1"/>
    <col min="13580" max="13580" width="13.85546875" style="3" customWidth="1"/>
    <col min="13581" max="13581" width="9.140625" style="3"/>
    <col min="13582" max="13582" width="19" style="3" bestFit="1" customWidth="1"/>
    <col min="13583" max="13831" width="9.140625" style="3"/>
    <col min="13832" max="13832" width="10.140625" style="3" bestFit="1" customWidth="1"/>
    <col min="13833" max="13833" width="9.140625" style="3"/>
    <col min="13834" max="13834" width="9.7109375" style="3" customWidth="1"/>
    <col min="13835" max="13835" width="11.42578125" style="3" customWidth="1"/>
    <col min="13836" max="13836" width="13.85546875" style="3" customWidth="1"/>
    <col min="13837" max="13837" width="9.140625" style="3"/>
    <col min="13838" max="13838" width="19" style="3" bestFit="1" customWidth="1"/>
    <col min="13839" max="14087" width="9.140625" style="3"/>
    <col min="14088" max="14088" width="10.140625" style="3" bestFit="1" customWidth="1"/>
    <col min="14089" max="14089" width="9.140625" style="3"/>
    <col min="14090" max="14090" width="9.7109375" style="3" customWidth="1"/>
    <col min="14091" max="14091" width="11.42578125" style="3" customWidth="1"/>
    <col min="14092" max="14092" width="13.85546875" style="3" customWidth="1"/>
    <col min="14093" max="14093" width="9.140625" style="3"/>
    <col min="14094" max="14094" width="19" style="3" bestFit="1" customWidth="1"/>
    <col min="14095" max="14343" width="9.140625" style="3"/>
    <col min="14344" max="14344" width="10.140625" style="3" bestFit="1" customWidth="1"/>
    <col min="14345" max="14345" width="9.140625" style="3"/>
    <col min="14346" max="14346" width="9.7109375" style="3" customWidth="1"/>
    <col min="14347" max="14347" width="11.42578125" style="3" customWidth="1"/>
    <col min="14348" max="14348" width="13.85546875" style="3" customWidth="1"/>
    <col min="14349" max="14349" width="9.140625" style="3"/>
    <col min="14350" max="14350" width="19" style="3" bestFit="1" customWidth="1"/>
    <col min="14351" max="14599" width="9.140625" style="3"/>
    <col min="14600" max="14600" width="10.140625" style="3" bestFit="1" customWidth="1"/>
    <col min="14601" max="14601" width="9.140625" style="3"/>
    <col min="14602" max="14602" width="9.7109375" style="3" customWidth="1"/>
    <col min="14603" max="14603" width="11.42578125" style="3" customWidth="1"/>
    <col min="14604" max="14604" width="13.85546875" style="3" customWidth="1"/>
    <col min="14605" max="14605" width="9.140625" style="3"/>
    <col min="14606" max="14606" width="19" style="3" bestFit="1" customWidth="1"/>
    <col min="14607" max="14855" width="9.140625" style="3"/>
    <col min="14856" max="14856" width="10.140625" style="3" bestFit="1" customWidth="1"/>
    <col min="14857" max="14857" width="9.140625" style="3"/>
    <col min="14858" max="14858" width="9.7109375" style="3" customWidth="1"/>
    <col min="14859" max="14859" width="11.42578125" style="3" customWidth="1"/>
    <col min="14860" max="14860" width="13.85546875" style="3" customWidth="1"/>
    <col min="14861" max="14861" width="9.140625" style="3"/>
    <col min="14862" max="14862" width="19" style="3" bestFit="1" customWidth="1"/>
    <col min="14863" max="15111" width="9.140625" style="3"/>
    <col min="15112" max="15112" width="10.140625" style="3" bestFit="1" customWidth="1"/>
    <col min="15113" max="15113" width="9.140625" style="3"/>
    <col min="15114" max="15114" width="9.7109375" style="3" customWidth="1"/>
    <col min="15115" max="15115" width="11.42578125" style="3" customWidth="1"/>
    <col min="15116" max="15116" width="13.85546875" style="3" customWidth="1"/>
    <col min="15117" max="15117" width="9.140625" style="3"/>
    <col min="15118" max="15118" width="19" style="3" bestFit="1" customWidth="1"/>
    <col min="15119" max="15367" width="9.140625" style="3"/>
    <col min="15368" max="15368" width="10.140625" style="3" bestFit="1" customWidth="1"/>
    <col min="15369" max="15369" width="9.140625" style="3"/>
    <col min="15370" max="15370" width="9.7109375" style="3" customWidth="1"/>
    <col min="15371" max="15371" width="11.42578125" style="3" customWidth="1"/>
    <col min="15372" max="15372" width="13.85546875" style="3" customWidth="1"/>
    <col min="15373" max="15373" width="9.140625" style="3"/>
    <col min="15374" max="15374" width="19" style="3" bestFit="1" customWidth="1"/>
    <col min="15375" max="15623" width="9.140625" style="3"/>
    <col min="15624" max="15624" width="10.140625" style="3" bestFit="1" customWidth="1"/>
    <col min="15625" max="15625" width="9.140625" style="3"/>
    <col min="15626" max="15626" width="9.7109375" style="3" customWidth="1"/>
    <col min="15627" max="15627" width="11.42578125" style="3" customWidth="1"/>
    <col min="15628" max="15628" width="13.85546875" style="3" customWidth="1"/>
    <col min="15629" max="15629" width="9.140625" style="3"/>
    <col min="15630" max="15630" width="19" style="3" bestFit="1" customWidth="1"/>
    <col min="15631" max="15879" width="9.140625" style="3"/>
    <col min="15880" max="15880" width="10.140625" style="3" bestFit="1" customWidth="1"/>
    <col min="15881" max="15881" width="9.140625" style="3"/>
    <col min="15882" max="15882" width="9.7109375" style="3" customWidth="1"/>
    <col min="15883" max="15883" width="11.42578125" style="3" customWidth="1"/>
    <col min="15884" max="15884" width="13.85546875" style="3" customWidth="1"/>
    <col min="15885" max="15885" width="9.140625" style="3"/>
    <col min="15886" max="15886" width="19" style="3" bestFit="1" customWidth="1"/>
    <col min="15887" max="16135" width="9.140625" style="3"/>
    <col min="16136" max="16136" width="10.140625" style="3" bestFit="1" customWidth="1"/>
    <col min="16137" max="16137" width="9.140625" style="3"/>
    <col min="16138" max="16138" width="9.7109375" style="3" customWidth="1"/>
    <col min="16139" max="16139" width="11.42578125" style="3" customWidth="1"/>
    <col min="16140" max="16140" width="13.85546875" style="3" customWidth="1"/>
    <col min="16141" max="16141" width="9.140625" style="3"/>
    <col min="16142" max="16142" width="19" style="3" bestFit="1" customWidth="1"/>
    <col min="16143" max="16384" width="9.140625" style="3"/>
  </cols>
  <sheetData>
    <row r="1" spans="1:15" ht="21.75" customHeight="1" x14ac:dyDescent="0.2">
      <c r="A1" s="524"/>
      <c r="B1" s="525"/>
      <c r="C1" s="525"/>
      <c r="D1" s="525"/>
      <c r="E1" s="525"/>
      <c r="F1" s="525"/>
      <c r="G1" s="525"/>
      <c r="H1" s="525"/>
      <c r="I1" s="99"/>
      <c r="J1" s="99"/>
      <c r="K1" s="72"/>
      <c r="L1" s="72" t="s">
        <v>363</v>
      </c>
    </row>
    <row r="2" spans="1:15" ht="24.75" customHeight="1" thickBot="1" x14ac:dyDescent="0.25">
      <c r="A2" s="526" t="s">
        <v>242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8"/>
    </row>
    <row r="3" spans="1:15" ht="13.5" customHeight="1" thickBot="1" x14ac:dyDescent="0.25">
      <c r="A3" s="385" t="s">
        <v>243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7"/>
      <c r="M3" s="18"/>
    </row>
    <row r="4" spans="1:15" ht="15" customHeight="1" thickBot="1" x14ac:dyDescent="0.25">
      <c r="A4" s="482" t="s">
        <v>115</v>
      </c>
      <c r="B4" s="483"/>
      <c r="C4" s="483"/>
      <c r="D4" s="529"/>
      <c r="E4" s="368">
        <v>2018</v>
      </c>
      <c r="F4" s="369"/>
      <c r="G4" s="368">
        <v>2019</v>
      </c>
      <c r="H4" s="369"/>
      <c r="I4" s="368">
        <v>2020</v>
      </c>
      <c r="J4" s="369"/>
      <c r="K4" s="368">
        <v>2021</v>
      </c>
      <c r="L4" s="369"/>
      <c r="M4" s="18"/>
      <c r="N4" s="4"/>
    </row>
    <row r="5" spans="1:15" ht="12.75" customHeight="1" x14ac:dyDescent="0.2">
      <c r="A5" s="517" t="s">
        <v>244</v>
      </c>
      <c r="B5" s="518"/>
      <c r="C5" s="518"/>
      <c r="D5" s="519"/>
      <c r="E5" s="536"/>
      <c r="F5" s="537"/>
      <c r="G5" s="536"/>
      <c r="H5" s="537"/>
      <c r="I5" s="102"/>
      <c r="J5" s="102"/>
      <c r="K5" s="536"/>
      <c r="L5" s="537"/>
    </row>
    <row r="6" spans="1:15" ht="12.75" customHeight="1" x14ac:dyDescent="0.2">
      <c r="A6" s="495" t="s">
        <v>245</v>
      </c>
      <c r="B6" s="496"/>
      <c r="C6" s="496"/>
      <c r="D6" s="496"/>
      <c r="E6" s="366">
        <v>1</v>
      </c>
      <c r="F6" s="367"/>
      <c r="G6" s="366">
        <v>1</v>
      </c>
      <c r="H6" s="367"/>
      <c r="I6" s="366">
        <v>1</v>
      </c>
      <c r="J6" s="367"/>
      <c r="K6" s="497">
        <v>1</v>
      </c>
      <c r="L6" s="498"/>
      <c r="N6" s="4"/>
    </row>
    <row r="7" spans="1:15" ht="15" customHeight="1" x14ac:dyDescent="0.2">
      <c r="A7" s="488" t="s">
        <v>246</v>
      </c>
      <c r="B7" s="489"/>
      <c r="C7" s="489"/>
      <c r="D7" s="489"/>
      <c r="E7" s="366">
        <v>1</v>
      </c>
      <c r="F7" s="367"/>
      <c r="G7" s="366">
        <v>2</v>
      </c>
      <c r="H7" s="367"/>
      <c r="I7" s="366">
        <v>2</v>
      </c>
      <c r="J7" s="367"/>
      <c r="K7" s="534">
        <v>2</v>
      </c>
      <c r="L7" s="535"/>
    </row>
    <row r="8" spans="1:15" ht="15" customHeight="1" thickBot="1" x14ac:dyDescent="0.25">
      <c r="A8" s="488" t="s">
        <v>362</v>
      </c>
      <c r="B8" s="489"/>
      <c r="C8" s="489"/>
      <c r="D8" s="489"/>
      <c r="E8" s="96"/>
      <c r="F8" s="97"/>
      <c r="G8" s="374"/>
      <c r="H8" s="375"/>
      <c r="I8" s="103"/>
      <c r="J8" s="103"/>
      <c r="K8" s="534"/>
      <c r="L8" s="535"/>
    </row>
    <row r="9" spans="1:15" ht="15" customHeight="1" thickBot="1" x14ac:dyDescent="0.25">
      <c r="A9" s="503" t="s">
        <v>247</v>
      </c>
      <c r="B9" s="504"/>
      <c r="C9" s="504"/>
      <c r="D9" s="504"/>
      <c r="E9" s="372">
        <f>SUM(E5:F7)</f>
        <v>2</v>
      </c>
      <c r="F9" s="373"/>
      <c r="G9" s="372">
        <f>SUM(G5:H7)</f>
        <v>3</v>
      </c>
      <c r="H9" s="373"/>
      <c r="I9" s="372">
        <f>SUM(I6:J7)</f>
        <v>3</v>
      </c>
      <c r="J9" s="373"/>
      <c r="K9" s="372">
        <f>SUM(K6:L8)</f>
        <v>3</v>
      </c>
      <c r="L9" s="373"/>
    </row>
    <row r="10" spans="1:15" s="13" customFormat="1" ht="22.5" customHeight="1" thickBot="1" x14ac:dyDescent="0.25">
      <c r="A10" s="382"/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4"/>
    </row>
    <row r="11" spans="1:15" ht="13.5" thickBot="1" x14ac:dyDescent="0.25">
      <c r="A11" s="492" t="s">
        <v>248</v>
      </c>
      <c r="B11" s="493"/>
      <c r="C11" s="493"/>
      <c r="D11" s="493"/>
      <c r="E11" s="493"/>
      <c r="F11" s="493"/>
      <c r="G11" s="493"/>
      <c r="H11" s="493"/>
      <c r="I11" s="493"/>
      <c r="J11" s="493"/>
      <c r="K11" s="493"/>
      <c r="L11" s="494"/>
    </row>
    <row r="12" spans="1:15" ht="15.75" customHeight="1" thickBot="1" x14ac:dyDescent="0.25">
      <c r="A12" s="482" t="s">
        <v>115</v>
      </c>
      <c r="B12" s="483"/>
      <c r="C12" s="483"/>
      <c r="D12" s="529"/>
      <c r="E12" s="530">
        <v>2018</v>
      </c>
      <c r="F12" s="531"/>
      <c r="G12" s="395">
        <v>2019</v>
      </c>
      <c r="H12" s="532"/>
      <c r="I12" s="368">
        <v>2020</v>
      </c>
      <c r="J12" s="369"/>
      <c r="K12" s="533">
        <v>2021</v>
      </c>
      <c r="L12" s="396"/>
    </row>
    <row r="13" spans="1:15" ht="15" customHeight="1" x14ac:dyDescent="0.2">
      <c r="A13" s="517" t="s">
        <v>244</v>
      </c>
      <c r="B13" s="518"/>
      <c r="C13" s="518"/>
      <c r="D13" s="519"/>
      <c r="E13" s="522"/>
      <c r="F13" s="523"/>
      <c r="G13" s="499"/>
      <c r="H13" s="500"/>
      <c r="I13" s="104"/>
      <c r="J13" s="105"/>
      <c r="K13" s="520"/>
      <c r="L13" s="521"/>
    </row>
    <row r="14" spans="1:15" ht="15" customHeight="1" x14ac:dyDescent="0.2">
      <c r="A14" s="495" t="s">
        <v>245</v>
      </c>
      <c r="B14" s="496"/>
      <c r="C14" s="496"/>
      <c r="D14" s="496"/>
      <c r="E14" s="507">
        <v>41</v>
      </c>
      <c r="F14" s="508"/>
      <c r="G14" s="513">
        <v>42</v>
      </c>
      <c r="H14" s="514"/>
      <c r="I14" s="376">
        <v>43</v>
      </c>
      <c r="J14" s="377"/>
      <c r="K14" s="515">
        <v>44</v>
      </c>
      <c r="L14" s="516"/>
    </row>
    <row r="15" spans="1:15" ht="15" customHeight="1" thickBot="1" x14ac:dyDescent="0.25">
      <c r="A15" s="488" t="s">
        <v>246</v>
      </c>
      <c r="B15" s="489"/>
      <c r="C15" s="489"/>
      <c r="D15" s="489"/>
      <c r="E15" s="509">
        <v>35</v>
      </c>
      <c r="F15" s="510"/>
      <c r="G15" s="511">
        <v>27</v>
      </c>
      <c r="H15" s="512"/>
      <c r="I15" s="378">
        <v>28</v>
      </c>
      <c r="J15" s="379"/>
      <c r="K15" s="501">
        <v>29</v>
      </c>
      <c r="L15" s="502"/>
    </row>
    <row r="16" spans="1:15" ht="15" customHeight="1" thickBot="1" x14ac:dyDescent="0.25">
      <c r="A16" s="503" t="s">
        <v>249</v>
      </c>
      <c r="B16" s="504"/>
      <c r="C16" s="504"/>
      <c r="D16" s="504"/>
      <c r="E16" s="505">
        <f>SUM(E13:F15)/3</f>
        <v>25.333333333333332</v>
      </c>
      <c r="F16" s="506"/>
      <c r="G16" s="380">
        <f>SUM(G13:H15)/3</f>
        <v>23</v>
      </c>
      <c r="H16" s="381"/>
      <c r="I16" s="380">
        <f>SUM(I13:J15)/3</f>
        <v>23.666666666666668</v>
      </c>
      <c r="J16" s="381"/>
      <c r="K16" s="486">
        <f>SUM(K13:L15)/3</f>
        <v>24.333333333333332</v>
      </c>
      <c r="L16" s="487"/>
      <c r="O16" s="23"/>
    </row>
    <row r="17" spans="1:18" ht="32.25" customHeight="1" thickBot="1" x14ac:dyDescent="0.25">
      <c r="A17" s="382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4"/>
    </row>
    <row r="18" spans="1:18" ht="13.5" thickBot="1" x14ac:dyDescent="0.25">
      <c r="A18" s="492" t="s">
        <v>250</v>
      </c>
      <c r="B18" s="493"/>
      <c r="C18" s="493"/>
      <c r="D18" s="493"/>
      <c r="E18" s="493"/>
      <c r="F18" s="493"/>
      <c r="G18" s="493"/>
      <c r="H18" s="493"/>
      <c r="I18" s="493"/>
      <c r="J18" s="493"/>
      <c r="K18" s="493"/>
      <c r="L18" s="494"/>
    </row>
    <row r="19" spans="1:18" ht="13.5" thickBot="1" x14ac:dyDescent="0.25">
      <c r="A19" s="482" t="s">
        <v>115</v>
      </c>
      <c r="B19" s="483"/>
      <c r="C19" s="483"/>
      <c r="D19" s="484"/>
      <c r="E19" s="391">
        <v>2018</v>
      </c>
      <c r="F19" s="392"/>
      <c r="G19" s="393">
        <v>2019</v>
      </c>
      <c r="H19" s="485"/>
      <c r="I19" s="368">
        <v>2020</v>
      </c>
      <c r="J19" s="369"/>
      <c r="K19" s="368">
        <v>2021</v>
      </c>
      <c r="L19" s="369"/>
    </row>
    <row r="20" spans="1:18" ht="15" customHeight="1" thickBot="1" x14ac:dyDescent="0.25">
      <c r="A20" s="405" t="s">
        <v>251</v>
      </c>
      <c r="B20" s="406"/>
      <c r="C20" s="406"/>
      <c r="D20" s="407"/>
      <c r="E20" s="480">
        <v>4.4999999999999998E-2</v>
      </c>
      <c r="F20" s="481"/>
      <c r="G20" s="490">
        <v>5.7500000000000002E-2</v>
      </c>
      <c r="H20" s="491"/>
      <c r="I20" s="397">
        <v>5.7500000000000002E-2</v>
      </c>
      <c r="J20" s="398"/>
      <c r="K20" s="397"/>
      <c r="L20" s="398"/>
    </row>
    <row r="21" spans="1:18" ht="15.75" customHeight="1" thickBot="1" x14ac:dyDescent="0.25">
      <c r="A21" s="399" t="s">
        <v>252</v>
      </c>
      <c r="B21" s="400"/>
      <c r="C21" s="400"/>
      <c r="D21" s="400"/>
      <c r="E21" s="401">
        <v>0</v>
      </c>
      <c r="F21" s="402"/>
      <c r="G21" s="401">
        <v>0</v>
      </c>
      <c r="H21" s="402"/>
      <c r="I21" s="403">
        <v>0</v>
      </c>
      <c r="J21" s="404"/>
      <c r="K21" s="403"/>
      <c r="L21" s="404"/>
    </row>
    <row r="22" spans="1:18" x14ac:dyDescent="0.2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</row>
    <row r="23" spans="1:18" x14ac:dyDescent="0.2">
      <c r="A23" s="382"/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4"/>
    </row>
    <row r="24" spans="1:18" x14ac:dyDescent="0.2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</row>
    <row r="25" spans="1:18" ht="13.5" thickBot="1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</row>
    <row r="26" spans="1:18" ht="13.5" thickBot="1" x14ac:dyDescent="0.25">
      <c r="A26" s="385" t="s">
        <v>253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7"/>
    </row>
    <row r="27" spans="1:18" ht="13.5" thickBot="1" x14ac:dyDescent="0.25">
      <c r="A27" s="388" t="s">
        <v>115</v>
      </c>
      <c r="B27" s="389"/>
      <c r="C27" s="389"/>
      <c r="D27" s="390"/>
      <c r="E27" s="391">
        <v>2018</v>
      </c>
      <c r="F27" s="392"/>
      <c r="G27" s="393">
        <v>2019</v>
      </c>
      <c r="H27" s="394"/>
      <c r="I27" s="395">
        <v>2020</v>
      </c>
      <c r="J27" s="396"/>
      <c r="K27" s="395">
        <v>2021</v>
      </c>
      <c r="L27" s="396"/>
      <c r="R27" s="98"/>
    </row>
    <row r="28" spans="1:18" ht="12.75" customHeight="1" x14ac:dyDescent="0.2">
      <c r="A28" s="405" t="s">
        <v>254</v>
      </c>
      <c r="B28" s="406"/>
      <c r="C28" s="406"/>
      <c r="D28" s="407"/>
      <c r="E28" s="474">
        <v>102623.58</v>
      </c>
      <c r="F28" s="475"/>
      <c r="G28" s="474">
        <v>93431.87</v>
      </c>
      <c r="H28" s="475"/>
      <c r="I28" s="465">
        <v>113662.43</v>
      </c>
      <c r="J28" s="466"/>
      <c r="K28" s="465"/>
      <c r="L28" s="466"/>
    </row>
    <row r="29" spans="1:18" ht="12.75" customHeight="1" x14ac:dyDescent="0.2">
      <c r="A29" s="467" t="s">
        <v>255</v>
      </c>
      <c r="B29" s="468"/>
      <c r="C29" s="468"/>
      <c r="D29" s="469"/>
      <c r="E29" s="470">
        <v>800</v>
      </c>
      <c r="F29" s="471"/>
      <c r="G29" s="472">
        <v>800</v>
      </c>
      <c r="H29" s="466"/>
      <c r="I29" s="465">
        <v>800</v>
      </c>
      <c r="J29" s="466"/>
      <c r="K29" s="465">
        <v>500</v>
      </c>
      <c r="L29" s="466"/>
    </row>
    <row r="30" spans="1:18" ht="12.75" customHeight="1" thickBot="1" x14ac:dyDescent="0.25">
      <c r="A30" s="460" t="s">
        <v>256</v>
      </c>
      <c r="B30" s="461"/>
      <c r="C30" s="461"/>
      <c r="D30" s="462"/>
      <c r="E30" s="476">
        <v>81.5</v>
      </c>
      <c r="F30" s="477"/>
      <c r="G30" s="463">
        <v>800</v>
      </c>
      <c r="H30" s="464"/>
      <c r="I30" s="478">
        <v>234</v>
      </c>
      <c r="J30" s="479"/>
      <c r="K30" s="473"/>
      <c r="L30" s="464"/>
    </row>
    <row r="31" spans="1:18" x14ac:dyDescent="0.2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8"/>
    </row>
    <row r="32" spans="1:18" ht="13.5" thickBot="1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</row>
    <row r="33" spans="1:13" ht="13.5" thickBot="1" x14ac:dyDescent="0.25">
      <c r="A33" s="453" t="s">
        <v>257</v>
      </c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5"/>
    </row>
    <row r="34" spans="1:13" ht="13.5" thickBot="1" x14ac:dyDescent="0.25">
      <c r="A34" s="408" t="s">
        <v>115</v>
      </c>
      <c r="B34" s="409"/>
      <c r="C34" s="409"/>
      <c r="D34" s="410"/>
      <c r="E34" s="370">
        <v>2018</v>
      </c>
      <c r="F34" s="371"/>
      <c r="G34" s="370">
        <v>2019</v>
      </c>
      <c r="H34" s="371"/>
      <c r="I34" s="370">
        <v>2020</v>
      </c>
      <c r="J34" s="371"/>
      <c r="K34" s="370">
        <v>2021</v>
      </c>
      <c r="L34" s="371"/>
    </row>
    <row r="35" spans="1:13" ht="12.75" customHeight="1" x14ac:dyDescent="0.2">
      <c r="A35" s="411" t="s">
        <v>258</v>
      </c>
      <c r="B35" s="412"/>
      <c r="C35" s="412"/>
      <c r="D35" s="413"/>
      <c r="E35" s="458">
        <v>0.27279999999999999</v>
      </c>
      <c r="F35" s="459"/>
      <c r="G35" s="458">
        <v>0.24579999999999999</v>
      </c>
      <c r="H35" s="459"/>
      <c r="I35" s="458">
        <v>0.26769999999999999</v>
      </c>
      <c r="J35" s="459"/>
      <c r="K35" s="458"/>
      <c r="L35" s="459"/>
    </row>
    <row r="36" spans="1:13" ht="12.75" customHeight="1" x14ac:dyDescent="0.2">
      <c r="A36" s="418" t="s">
        <v>219</v>
      </c>
      <c r="B36" s="419"/>
      <c r="C36" s="419"/>
      <c r="D36" s="420"/>
      <c r="E36" s="414"/>
      <c r="F36" s="415"/>
      <c r="G36" s="414"/>
      <c r="H36" s="415"/>
      <c r="I36" s="414"/>
      <c r="J36" s="415"/>
      <c r="K36" s="414"/>
      <c r="L36" s="415"/>
    </row>
    <row r="37" spans="1:13" ht="12.75" customHeight="1" x14ac:dyDescent="0.2">
      <c r="A37" s="426" t="s">
        <v>259</v>
      </c>
      <c r="B37" s="427"/>
      <c r="C37" s="427"/>
      <c r="D37" s="428"/>
      <c r="E37" s="414"/>
      <c r="F37" s="415"/>
      <c r="G37" s="414"/>
      <c r="H37" s="415"/>
      <c r="I37" s="414"/>
      <c r="J37" s="415"/>
      <c r="K37" s="414"/>
      <c r="L37" s="415"/>
    </row>
    <row r="38" spans="1:13" ht="12.75" customHeight="1" x14ac:dyDescent="0.2">
      <c r="A38" s="429" t="s">
        <v>260</v>
      </c>
      <c r="B38" s="430"/>
      <c r="C38" s="430"/>
      <c r="D38" s="431"/>
      <c r="E38" s="424">
        <v>51311.79</v>
      </c>
      <c r="F38" s="425"/>
      <c r="G38" s="456">
        <v>31143.96</v>
      </c>
      <c r="H38" s="457"/>
      <c r="I38" s="456">
        <v>37887.480000000003</v>
      </c>
      <c r="J38" s="457"/>
      <c r="K38" s="456"/>
      <c r="L38" s="457"/>
    </row>
    <row r="39" spans="1:13" ht="12.75" customHeight="1" x14ac:dyDescent="0.2">
      <c r="A39" s="418" t="s">
        <v>219</v>
      </c>
      <c r="B39" s="419"/>
      <c r="C39" s="419"/>
      <c r="D39" s="420"/>
      <c r="E39" s="424"/>
      <c r="F39" s="425"/>
      <c r="G39" s="456"/>
      <c r="H39" s="457"/>
      <c r="I39" s="456"/>
      <c r="J39" s="457"/>
      <c r="K39" s="456"/>
      <c r="L39" s="457"/>
    </row>
    <row r="40" spans="1:13" ht="12.75" customHeight="1" x14ac:dyDescent="0.2">
      <c r="A40" s="426" t="s">
        <v>261</v>
      </c>
      <c r="B40" s="427"/>
      <c r="C40" s="427"/>
      <c r="D40" s="428"/>
      <c r="E40" s="424"/>
      <c r="F40" s="425"/>
      <c r="G40" s="456"/>
      <c r="H40" s="457"/>
      <c r="I40" s="456"/>
      <c r="J40" s="457"/>
      <c r="K40" s="456"/>
      <c r="L40" s="457"/>
    </row>
    <row r="41" spans="1:13" ht="12.75" customHeight="1" x14ac:dyDescent="0.2">
      <c r="A41" s="411" t="s">
        <v>262</v>
      </c>
      <c r="B41" s="412"/>
      <c r="C41" s="412"/>
      <c r="D41" s="413"/>
      <c r="E41" s="424">
        <v>174.34</v>
      </c>
      <c r="F41" s="425"/>
      <c r="G41" s="424">
        <v>175.34</v>
      </c>
      <c r="H41" s="425"/>
      <c r="I41" s="432">
        <v>176.34</v>
      </c>
      <c r="J41" s="433"/>
      <c r="K41" s="424"/>
      <c r="L41" s="425"/>
    </row>
    <row r="42" spans="1:13" ht="12.75" customHeight="1" x14ac:dyDescent="0.2">
      <c r="A42" s="418" t="s">
        <v>219</v>
      </c>
      <c r="B42" s="419"/>
      <c r="C42" s="419"/>
      <c r="D42" s="420"/>
      <c r="E42" s="424"/>
      <c r="F42" s="425"/>
      <c r="G42" s="424"/>
      <c r="H42" s="425"/>
      <c r="I42" s="434"/>
      <c r="J42" s="435"/>
      <c r="K42" s="424"/>
      <c r="L42" s="425"/>
    </row>
    <row r="43" spans="1:13" ht="13.5" customHeight="1" x14ac:dyDescent="0.2">
      <c r="A43" s="426" t="s">
        <v>114</v>
      </c>
      <c r="B43" s="427"/>
      <c r="C43" s="427"/>
      <c r="D43" s="428"/>
      <c r="E43" s="424"/>
      <c r="F43" s="425"/>
      <c r="G43" s="424"/>
      <c r="H43" s="425"/>
      <c r="I43" s="436"/>
      <c r="J43" s="437"/>
      <c r="K43" s="424"/>
      <c r="L43" s="425"/>
    </row>
    <row r="44" spans="1:13" ht="12.75" customHeight="1" x14ac:dyDescent="0.2">
      <c r="A44" s="411" t="s">
        <v>263</v>
      </c>
      <c r="B44" s="412"/>
      <c r="C44" s="412"/>
      <c r="D44" s="413"/>
      <c r="E44" s="445">
        <v>350</v>
      </c>
      <c r="F44" s="446"/>
      <c r="G44" s="445">
        <v>233</v>
      </c>
      <c r="H44" s="446"/>
      <c r="I44" s="447">
        <v>233</v>
      </c>
      <c r="J44" s="448"/>
      <c r="K44" s="445"/>
      <c r="L44" s="446"/>
    </row>
    <row r="45" spans="1:13" ht="12.75" customHeight="1" x14ac:dyDescent="0.2">
      <c r="A45" s="418" t="s">
        <v>114</v>
      </c>
      <c r="B45" s="419"/>
      <c r="C45" s="419"/>
      <c r="D45" s="420"/>
      <c r="E45" s="445"/>
      <c r="F45" s="446"/>
      <c r="G45" s="445"/>
      <c r="H45" s="446"/>
      <c r="I45" s="449"/>
      <c r="J45" s="450"/>
      <c r="K45" s="445"/>
      <c r="L45" s="446"/>
      <c r="M45" s="29"/>
    </row>
    <row r="46" spans="1:13" ht="12.75" customHeight="1" x14ac:dyDescent="0.2">
      <c r="A46" s="426" t="s">
        <v>261</v>
      </c>
      <c r="B46" s="427"/>
      <c r="C46" s="427"/>
      <c r="D46" s="428"/>
      <c r="E46" s="445"/>
      <c r="F46" s="446"/>
      <c r="G46" s="445"/>
      <c r="H46" s="446"/>
      <c r="I46" s="451"/>
      <c r="J46" s="452"/>
      <c r="K46" s="445"/>
      <c r="L46" s="446"/>
    </row>
    <row r="47" spans="1:13" ht="12.75" customHeight="1" x14ac:dyDescent="0.2">
      <c r="A47" s="429" t="s">
        <v>264</v>
      </c>
      <c r="B47" s="430"/>
      <c r="C47" s="430"/>
      <c r="D47" s="431"/>
      <c r="E47" s="414">
        <v>0</v>
      </c>
      <c r="F47" s="415"/>
      <c r="G47" s="414">
        <v>0</v>
      </c>
      <c r="H47" s="415"/>
      <c r="I47" s="439">
        <v>0</v>
      </c>
      <c r="J47" s="440"/>
      <c r="K47" s="414">
        <v>0</v>
      </c>
      <c r="L47" s="415"/>
    </row>
    <row r="48" spans="1:13" ht="12.75" customHeight="1" x14ac:dyDescent="0.2">
      <c r="A48" s="418" t="s">
        <v>265</v>
      </c>
      <c r="B48" s="419"/>
      <c r="C48" s="419"/>
      <c r="D48" s="420"/>
      <c r="E48" s="414"/>
      <c r="F48" s="415"/>
      <c r="G48" s="414"/>
      <c r="H48" s="415"/>
      <c r="I48" s="441"/>
      <c r="J48" s="442"/>
      <c r="K48" s="414"/>
      <c r="L48" s="415"/>
    </row>
    <row r="49" spans="1:12" ht="12.75" customHeight="1" x14ac:dyDescent="0.2">
      <c r="A49" s="426" t="s">
        <v>261</v>
      </c>
      <c r="B49" s="427"/>
      <c r="C49" s="427"/>
      <c r="D49" s="428"/>
      <c r="E49" s="414"/>
      <c r="F49" s="415"/>
      <c r="G49" s="414"/>
      <c r="H49" s="415"/>
      <c r="I49" s="443"/>
      <c r="J49" s="444"/>
      <c r="K49" s="414"/>
      <c r="L49" s="415"/>
    </row>
    <row r="50" spans="1:12" ht="12.75" customHeight="1" x14ac:dyDescent="0.2">
      <c r="A50" s="411" t="s">
        <v>266</v>
      </c>
      <c r="B50" s="412"/>
      <c r="C50" s="412"/>
      <c r="D50" s="413"/>
      <c r="E50" s="414">
        <v>0.5</v>
      </c>
      <c r="F50" s="415"/>
      <c r="G50" s="414">
        <v>0.33329999999999999</v>
      </c>
      <c r="H50" s="415"/>
      <c r="I50" s="439">
        <v>0.33329999999999999</v>
      </c>
      <c r="J50" s="440"/>
      <c r="K50" s="414">
        <v>0.33329999999999999</v>
      </c>
      <c r="L50" s="415"/>
    </row>
    <row r="51" spans="1:12" ht="12.75" customHeight="1" x14ac:dyDescent="0.2">
      <c r="A51" s="418" t="s">
        <v>267</v>
      </c>
      <c r="B51" s="419"/>
      <c r="C51" s="419"/>
      <c r="D51" s="420"/>
      <c r="E51" s="414"/>
      <c r="F51" s="415"/>
      <c r="G51" s="414"/>
      <c r="H51" s="415"/>
      <c r="I51" s="441"/>
      <c r="J51" s="442"/>
      <c r="K51" s="414"/>
      <c r="L51" s="415"/>
    </row>
    <row r="52" spans="1:12" ht="13.5" customHeight="1" x14ac:dyDescent="0.2">
      <c r="A52" s="438" t="s">
        <v>261</v>
      </c>
      <c r="B52" s="419"/>
      <c r="C52" s="419"/>
      <c r="D52" s="420"/>
      <c r="E52" s="414"/>
      <c r="F52" s="415"/>
      <c r="G52" s="414"/>
      <c r="H52" s="415"/>
      <c r="I52" s="443"/>
      <c r="J52" s="444"/>
      <c r="K52" s="414"/>
      <c r="L52" s="415"/>
    </row>
    <row r="53" spans="1:12" ht="13.15" customHeight="1" x14ac:dyDescent="0.2">
      <c r="A53" s="429" t="s">
        <v>268</v>
      </c>
      <c r="B53" s="430"/>
      <c r="C53" s="430"/>
      <c r="D53" s="431"/>
      <c r="E53" s="414">
        <v>0.1019</v>
      </c>
      <c r="F53" s="415"/>
      <c r="G53" s="414">
        <v>1</v>
      </c>
      <c r="H53" s="415"/>
      <c r="I53" s="439">
        <v>0.29249999999999998</v>
      </c>
      <c r="J53" s="440"/>
      <c r="K53" s="414"/>
      <c r="L53" s="415"/>
    </row>
    <row r="54" spans="1:12" ht="13.15" customHeight="1" x14ac:dyDescent="0.2">
      <c r="A54" s="418" t="s">
        <v>269</v>
      </c>
      <c r="B54" s="419"/>
      <c r="C54" s="419"/>
      <c r="D54" s="420"/>
      <c r="E54" s="414"/>
      <c r="F54" s="415"/>
      <c r="G54" s="414"/>
      <c r="H54" s="415"/>
      <c r="I54" s="441"/>
      <c r="J54" s="442"/>
      <c r="K54" s="414"/>
      <c r="L54" s="415"/>
    </row>
    <row r="55" spans="1:12" ht="13.15" customHeight="1" x14ac:dyDescent="0.2">
      <c r="A55" s="426" t="s">
        <v>270</v>
      </c>
      <c r="B55" s="427"/>
      <c r="C55" s="427"/>
      <c r="D55" s="428"/>
      <c r="E55" s="414"/>
      <c r="F55" s="415"/>
      <c r="G55" s="414"/>
      <c r="H55" s="415"/>
      <c r="I55" s="443"/>
      <c r="J55" s="444"/>
      <c r="K55" s="414"/>
      <c r="L55" s="415"/>
    </row>
    <row r="56" spans="1:12" ht="13.15" customHeight="1" x14ac:dyDescent="0.2">
      <c r="A56" s="429" t="s">
        <v>271</v>
      </c>
      <c r="B56" s="430"/>
      <c r="C56" s="430"/>
      <c r="D56" s="431"/>
      <c r="E56" s="424">
        <v>40.75</v>
      </c>
      <c r="F56" s="425"/>
      <c r="G56" s="424">
        <v>266.67</v>
      </c>
      <c r="H56" s="425"/>
      <c r="I56" s="432">
        <v>78</v>
      </c>
      <c r="J56" s="433"/>
      <c r="K56" s="424"/>
      <c r="L56" s="425"/>
    </row>
    <row r="57" spans="1:12" ht="13.15" customHeight="1" x14ac:dyDescent="0.2">
      <c r="A57" s="418" t="s">
        <v>272</v>
      </c>
      <c r="B57" s="419"/>
      <c r="C57" s="419"/>
      <c r="D57" s="420"/>
      <c r="E57" s="424"/>
      <c r="F57" s="425"/>
      <c r="G57" s="424"/>
      <c r="H57" s="425"/>
      <c r="I57" s="434"/>
      <c r="J57" s="435"/>
      <c r="K57" s="424"/>
      <c r="L57" s="425"/>
    </row>
    <row r="58" spans="1:12" ht="13.15" customHeight="1" x14ac:dyDescent="0.2">
      <c r="A58" s="426" t="s">
        <v>261</v>
      </c>
      <c r="B58" s="427"/>
      <c r="C58" s="427"/>
      <c r="D58" s="428"/>
      <c r="E58" s="424"/>
      <c r="F58" s="425"/>
      <c r="G58" s="424"/>
      <c r="H58" s="425"/>
      <c r="I58" s="436"/>
      <c r="J58" s="437"/>
      <c r="K58" s="424"/>
      <c r="L58" s="425"/>
    </row>
    <row r="59" spans="1:12" ht="13.15" customHeight="1" x14ac:dyDescent="0.2">
      <c r="A59" s="411" t="s">
        <v>273</v>
      </c>
      <c r="B59" s="412"/>
      <c r="C59" s="412"/>
      <c r="D59" s="413"/>
      <c r="E59" s="414">
        <v>7.7999999999999996E-3</v>
      </c>
      <c r="F59" s="415"/>
      <c r="G59" s="414">
        <v>8.6E-3</v>
      </c>
      <c r="H59" s="415"/>
      <c r="I59" s="414">
        <v>2.0999999999999999E-3</v>
      </c>
      <c r="J59" s="415"/>
      <c r="K59" s="414"/>
      <c r="L59" s="415"/>
    </row>
    <row r="60" spans="1:12" ht="13.15" customHeight="1" x14ac:dyDescent="0.2">
      <c r="A60" s="418" t="s">
        <v>272</v>
      </c>
      <c r="B60" s="419"/>
      <c r="C60" s="419"/>
      <c r="D60" s="420"/>
      <c r="E60" s="414"/>
      <c r="F60" s="415"/>
      <c r="G60" s="414"/>
      <c r="H60" s="415"/>
      <c r="I60" s="414"/>
      <c r="J60" s="415"/>
      <c r="K60" s="414"/>
      <c r="L60" s="415"/>
    </row>
    <row r="61" spans="1:12" ht="13.9" customHeight="1" thickBot="1" x14ac:dyDescent="0.25">
      <c r="A61" s="421" t="s">
        <v>219</v>
      </c>
      <c r="B61" s="422"/>
      <c r="C61" s="422"/>
      <c r="D61" s="423"/>
      <c r="E61" s="416"/>
      <c r="F61" s="417"/>
      <c r="G61" s="416"/>
      <c r="H61" s="417"/>
      <c r="I61" s="416"/>
      <c r="J61" s="417"/>
      <c r="K61" s="416"/>
      <c r="L61" s="417"/>
    </row>
    <row r="64" spans="1:12" x14ac:dyDescent="0.2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</row>
  </sheetData>
  <customSheetViews>
    <customSheetView guid="{5274FD7E-76C2-47C3-8C9C-C2C181076605}" showPageBreaks="1" showRuler="0" topLeftCell="A49">
      <selection activeCell="N29" sqref="N2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1"/>
      <headerFooter alignWithMargins="0">
        <oddHeader>&amp;C&amp;B</oddHeader>
        <oddFooter>&amp;L&amp;"Tahoma,Corsivo"&amp;8&amp;F&amp;R&amp;P</oddFooter>
      </headerFooter>
    </customSheetView>
    <customSheetView guid="{0CDFE071-D2BF-4AC9-96FE-3C7CC2EB89D1}" showPageBreaks="1" printArea="1" topLeftCell="A13">
      <selection activeCell="E34" sqref="E34:F36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2"/>
      <headerFooter alignWithMargins="0">
        <oddHeader>&amp;C&amp;B</oddHeader>
        <oddFooter>&amp;L&amp;"Tahoma,Corsivo"&amp;8&amp;F&amp;R&amp;P</oddFooter>
      </headerFooter>
    </customSheetView>
    <customSheetView guid="{FD66CCA4-E734-40F6-A42D-704ADC03C8FF}" showPageBreaks="1" printArea="1" showRuler="0" topLeftCell="A7">
      <selection activeCell="S19" sqref="S1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3"/>
      <headerFooter alignWithMargins="0">
        <oddHeader>&amp;C&amp;B</oddHeader>
        <oddFooter>&amp;L&amp;"Tahoma,Corsivo"&amp;8&amp;F&amp;R&amp;P</oddFooter>
      </headerFooter>
    </customSheetView>
  </customSheetViews>
  <mergeCells count="165">
    <mergeCell ref="A1:H1"/>
    <mergeCell ref="A2:L2"/>
    <mergeCell ref="A3:L3"/>
    <mergeCell ref="A4:D4"/>
    <mergeCell ref="A12:D12"/>
    <mergeCell ref="E12:F12"/>
    <mergeCell ref="G12:H12"/>
    <mergeCell ref="K12:L12"/>
    <mergeCell ref="A5:D5"/>
    <mergeCell ref="K7:L7"/>
    <mergeCell ref="A9:D9"/>
    <mergeCell ref="E9:F9"/>
    <mergeCell ref="E4:F4"/>
    <mergeCell ref="G4:H4"/>
    <mergeCell ref="K4:L4"/>
    <mergeCell ref="G9:H9"/>
    <mergeCell ref="K9:L9"/>
    <mergeCell ref="E6:F6"/>
    <mergeCell ref="K5:L5"/>
    <mergeCell ref="G5:H5"/>
    <mergeCell ref="E5:F5"/>
    <mergeCell ref="A8:D8"/>
    <mergeCell ref="K8:L8"/>
    <mergeCell ref="G6:H6"/>
    <mergeCell ref="A15:D15"/>
    <mergeCell ref="G20:H20"/>
    <mergeCell ref="E7:F7"/>
    <mergeCell ref="G7:H7"/>
    <mergeCell ref="A11:L11"/>
    <mergeCell ref="A6:D6"/>
    <mergeCell ref="K6:L6"/>
    <mergeCell ref="A17:L17"/>
    <mergeCell ref="A18:L18"/>
    <mergeCell ref="G13:H13"/>
    <mergeCell ref="K15:L15"/>
    <mergeCell ref="A16:D16"/>
    <mergeCell ref="E16:F16"/>
    <mergeCell ref="A14:D14"/>
    <mergeCell ref="E14:F14"/>
    <mergeCell ref="E15:F15"/>
    <mergeCell ref="G15:H15"/>
    <mergeCell ref="G14:H14"/>
    <mergeCell ref="A7:D7"/>
    <mergeCell ref="K14:L14"/>
    <mergeCell ref="A13:D13"/>
    <mergeCell ref="A10:L10"/>
    <mergeCell ref="K13:L13"/>
    <mergeCell ref="E13:F13"/>
    <mergeCell ref="E20:F20"/>
    <mergeCell ref="A19:D19"/>
    <mergeCell ref="E19:F19"/>
    <mergeCell ref="G19:H19"/>
    <mergeCell ref="I27:J27"/>
    <mergeCell ref="I20:J20"/>
    <mergeCell ref="I21:J21"/>
    <mergeCell ref="G16:H16"/>
    <mergeCell ref="K16:L16"/>
    <mergeCell ref="I19:J19"/>
    <mergeCell ref="A30:D30"/>
    <mergeCell ref="G30:H30"/>
    <mergeCell ref="K28:L28"/>
    <mergeCell ref="A29:D29"/>
    <mergeCell ref="E29:F29"/>
    <mergeCell ref="G29:H29"/>
    <mergeCell ref="K29:L29"/>
    <mergeCell ref="K30:L30"/>
    <mergeCell ref="A28:D28"/>
    <mergeCell ref="E28:F28"/>
    <mergeCell ref="G28:H28"/>
    <mergeCell ref="I28:J28"/>
    <mergeCell ref="I29:J29"/>
    <mergeCell ref="E30:F30"/>
    <mergeCell ref="I30:J30"/>
    <mergeCell ref="E34:F34"/>
    <mergeCell ref="G34:H34"/>
    <mergeCell ref="A46:D46"/>
    <mergeCell ref="A41:D41"/>
    <mergeCell ref="A33:L33"/>
    <mergeCell ref="K38:L40"/>
    <mergeCell ref="A39:D39"/>
    <mergeCell ref="A40:D40"/>
    <mergeCell ref="K34:L34"/>
    <mergeCell ref="A35:D35"/>
    <mergeCell ref="E35:F37"/>
    <mergeCell ref="G35:H37"/>
    <mergeCell ref="K35:L37"/>
    <mergeCell ref="A36:D36"/>
    <mergeCell ref="A38:D38"/>
    <mergeCell ref="E38:F40"/>
    <mergeCell ref="G38:H40"/>
    <mergeCell ref="A37:D37"/>
    <mergeCell ref="E41:F43"/>
    <mergeCell ref="G41:H43"/>
    <mergeCell ref="I35:J37"/>
    <mergeCell ref="I38:J40"/>
    <mergeCell ref="A48:D48"/>
    <mergeCell ref="A49:D49"/>
    <mergeCell ref="A44:D44"/>
    <mergeCell ref="K41:L43"/>
    <mergeCell ref="A42:D42"/>
    <mergeCell ref="A43:D43"/>
    <mergeCell ref="K44:L46"/>
    <mergeCell ref="A45:D45"/>
    <mergeCell ref="A47:D47"/>
    <mergeCell ref="E47:F49"/>
    <mergeCell ref="G47:H49"/>
    <mergeCell ref="K47:L49"/>
    <mergeCell ref="E44:F46"/>
    <mergeCell ref="G44:H46"/>
    <mergeCell ref="I41:J43"/>
    <mergeCell ref="I44:J46"/>
    <mergeCell ref="I47:J49"/>
    <mergeCell ref="E53:F55"/>
    <mergeCell ref="G53:H55"/>
    <mergeCell ref="K53:L55"/>
    <mergeCell ref="A54:D54"/>
    <mergeCell ref="A55:D55"/>
    <mergeCell ref="A50:D50"/>
    <mergeCell ref="E50:F52"/>
    <mergeCell ref="G50:H52"/>
    <mergeCell ref="K50:L52"/>
    <mergeCell ref="A51:D51"/>
    <mergeCell ref="A52:D52"/>
    <mergeCell ref="A53:D53"/>
    <mergeCell ref="I50:J52"/>
    <mergeCell ref="I53:J55"/>
    <mergeCell ref="A64:L64"/>
    <mergeCell ref="A59:D59"/>
    <mergeCell ref="E59:F61"/>
    <mergeCell ref="G59:H61"/>
    <mergeCell ref="K59:L61"/>
    <mergeCell ref="A60:D60"/>
    <mergeCell ref="A61:D61"/>
    <mergeCell ref="K56:L58"/>
    <mergeCell ref="A57:D57"/>
    <mergeCell ref="A58:D58"/>
    <mergeCell ref="A56:D56"/>
    <mergeCell ref="E56:F58"/>
    <mergeCell ref="G56:H58"/>
    <mergeCell ref="I56:J58"/>
    <mergeCell ref="I59:J61"/>
    <mergeCell ref="I6:J6"/>
    <mergeCell ref="I7:J7"/>
    <mergeCell ref="I4:J4"/>
    <mergeCell ref="I12:J12"/>
    <mergeCell ref="I34:J34"/>
    <mergeCell ref="I9:J9"/>
    <mergeCell ref="G8:H8"/>
    <mergeCell ref="I14:J14"/>
    <mergeCell ref="I15:J15"/>
    <mergeCell ref="I16:J16"/>
    <mergeCell ref="A23:L23"/>
    <mergeCell ref="A26:L26"/>
    <mergeCell ref="A27:D27"/>
    <mergeCell ref="E27:F27"/>
    <mergeCell ref="G27:H27"/>
    <mergeCell ref="K27:L27"/>
    <mergeCell ref="K19:L19"/>
    <mergeCell ref="K20:L20"/>
    <mergeCell ref="A21:D21"/>
    <mergeCell ref="E21:F21"/>
    <mergeCell ref="G21:H21"/>
    <mergeCell ref="K21:L21"/>
    <mergeCell ref="A20:D20"/>
    <mergeCell ref="A34:D34"/>
  </mergeCells>
  <phoneticPr fontId="24" type="noConversion"/>
  <printOptions horizontalCentered="1"/>
  <pageMargins left="0.39370078740157483" right="0.39370078740157483" top="1.1992913385826771" bottom="0.19685039370078741" header="0.19685039370078741" footer="0.19685039370078741"/>
  <pageSetup paperSize="9" scale="76" orientation="portrait" r:id="rId4"/>
  <headerFooter alignWithMargins="0">
    <oddHeader>&amp;C
COMUNE DI ARIGNANO</oddHeader>
    <oddFooter>&amp;L&amp;"Tahoma,Corsivo"&amp;8&amp;F&amp;R&amp;P</oddFooter>
  </headerFooter>
  <rowBreaks count="1" manualBreakCount="1">
    <brk id="6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O64"/>
  <sheetViews>
    <sheetView topLeftCell="A24" zoomScaleNormal="100" workbookViewId="0">
      <selection activeCell="M43" sqref="A1:N43"/>
    </sheetView>
  </sheetViews>
  <sheetFormatPr defaultRowHeight="12.75" x14ac:dyDescent="0.2"/>
  <cols>
    <col min="1" max="7" width="9.140625" style="3"/>
    <col min="8" max="8" width="10.140625" style="3" bestFit="1" customWidth="1"/>
    <col min="9" max="9" width="9.140625" style="3"/>
    <col min="10" max="12" width="9.7109375" style="3" customWidth="1"/>
    <col min="13" max="13" width="11.42578125" style="3" customWidth="1"/>
    <col min="14" max="14" width="11" style="3" customWidth="1"/>
    <col min="15" max="15" width="19" style="3" bestFit="1" customWidth="1"/>
    <col min="16" max="16384" width="9.140625" style="3"/>
  </cols>
  <sheetData>
    <row r="1" spans="1:15" ht="21.75" customHeight="1" x14ac:dyDescent="0.2">
      <c r="A1" s="630"/>
      <c r="B1" s="631"/>
      <c r="C1" s="631"/>
      <c r="D1" s="631"/>
      <c r="E1" s="631"/>
      <c r="F1" s="631"/>
      <c r="G1" s="631"/>
      <c r="H1" s="631"/>
      <c r="I1" s="631"/>
      <c r="J1" s="631"/>
      <c r="K1" s="100"/>
      <c r="L1" s="100"/>
      <c r="M1" s="1" t="s">
        <v>338</v>
      </c>
      <c r="N1" s="2">
        <v>2021</v>
      </c>
    </row>
    <row r="2" spans="1:15" ht="24.75" customHeight="1" thickBot="1" x14ac:dyDescent="0.25">
      <c r="A2" s="632" t="s">
        <v>113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633"/>
    </row>
    <row r="3" spans="1:15" ht="13.5" customHeight="1" x14ac:dyDescent="0.2">
      <c r="A3" s="385" t="s">
        <v>114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7"/>
    </row>
    <row r="4" spans="1:15" ht="15" customHeight="1" x14ac:dyDescent="0.2">
      <c r="A4" s="628" t="s">
        <v>115</v>
      </c>
      <c r="B4" s="629"/>
      <c r="C4" s="629"/>
      <c r="D4" s="629"/>
      <c r="E4" s="629"/>
      <c r="F4" s="629"/>
      <c r="G4" s="621">
        <v>2018</v>
      </c>
      <c r="H4" s="621"/>
      <c r="I4" s="621">
        <v>2019</v>
      </c>
      <c r="J4" s="621"/>
      <c r="K4" s="545">
        <v>2020</v>
      </c>
      <c r="L4" s="546"/>
      <c r="M4" s="634">
        <v>2021</v>
      </c>
      <c r="N4" s="635"/>
      <c r="O4" s="4"/>
    </row>
    <row r="5" spans="1:15" ht="12.75" customHeight="1" x14ac:dyDescent="0.2">
      <c r="A5" s="517" t="s">
        <v>361</v>
      </c>
      <c r="B5" s="518"/>
      <c r="C5" s="518"/>
      <c r="D5" s="518"/>
      <c r="E5" s="518"/>
      <c r="F5" s="518"/>
      <c r="G5" s="637">
        <v>720</v>
      </c>
      <c r="H5" s="637"/>
      <c r="I5" s="637">
        <v>699</v>
      </c>
      <c r="J5" s="637"/>
      <c r="K5" s="638">
        <v>717</v>
      </c>
      <c r="L5" s="639"/>
      <c r="M5" s="601"/>
      <c r="N5" s="602"/>
    </row>
    <row r="6" spans="1:15" ht="12.75" customHeight="1" x14ac:dyDescent="0.2">
      <c r="A6" s="606" t="s">
        <v>116</v>
      </c>
      <c r="B6" s="607"/>
      <c r="C6" s="607"/>
      <c r="D6" s="607"/>
      <c r="E6" s="607"/>
      <c r="F6" s="607"/>
      <c r="G6" s="599">
        <v>18</v>
      </c>
      <c r="H6" s="599"/>
      <c r="I6" s="599">
        <v>18</v>
      </c>
      <c r="J6" s="599"/>
      <c r="K6" s="547">
        <v>22</v>
      </c>
      <c r="L6" s="548"/>
      <c r="M6" s="601"/>
      <c r="N6" s="602"/>
      <c r="O6" s="4"/>
    </row>
    <row r="7" spans="1:15" hidden="1" x14ac:dyDescent="0.2">
      <c r="A7" s="609"/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36"/>
    </row>
    <row r="8" spans="1:15" ht="13.15" customHeight="1" x14ac:dyDescent="0.2">
      <c r="A8" s="628" t="s">
        <v>115</v>
      </c>
      <c r="B8" s="629"/>
      <c r="C8" s="629"/>
      <c r="D8" s="629"/>
      <c r="E8" s="629"/>
      <c r="F8" s="629"/>
      <c r="G8" s="621">
        <v>2018</v>
      </c>
      <c r="H8" s="621"/>
      <c r="I8" s="621">
        <v>2019</v>
      </c>
      <c r="J8" s="545"/>
      <c r="K8" s="545">
        <v>2020</v>
      </c>
      <c r="L8" s="546"/>
      <c r="M8" s="621">
        <v>2021</v>
      </c>
      <c r="N8" s="545"/>
    </row>
    <row r="9" spans="1:15" ht="15" customHeight="1" x14ac:dyDescent="0.2">
      <c r="A9" s="566" t="s">
        <v>117</v>
      </c>
      <c r="B9" s="567"/>
      <c r="C9" s="567"/>
      <c r="D9" s="567"/>
      <c r="E9" s="567"/>
      <c r="F9" s="567"/>
      <c r="G9" s="615">
        <v>6</v>
      </c>
      <c r="H9" s="615"/>
      <c r="I9" s="599">
        <v>3</v>
      </c>
      <c r="J9" s="600"/>
      <c r="K9" s="617">
        <v>4</v>
      </c>
      <c r="L9" s="618"/>
      <c r="M9" s="601"/>
      <c r="N9" s="602"/>
    </row>
    <row r="10" spans="1:15" ht="15" customHeight="1" x14ac:dyDescent="0.2">
      <c r="A10" s="606" t="s">
        <v>118</v>
      </c>
      <c r="B10" s="607"/>
      <c r="C10" s="607"/>
      <c r="D10" s="607"/>
      <c r="E10" s="607"/>
      <c r="F10" s="607"/>
      <c r="G10" s="599">
        <v>10</v>
      </c>
      <c r="H10" s="599"/>
      <c r="I10" s="599">
        <v>7</v>
      </c>
      <c r="J10" s="600"/>
      <c r="K10" s="547">
        <v>11</v>
      </c>
      <c r="L10" s="548"/>
      <c r="M10" s="601"/>
      <c r="N10" s="602"/>
    </row>
    <row r="11" spans="1:15" ht="13.15" customHeight="1" x14ac:dyDescent="0.2">
      <c r="A11" s="606" t="s">
        <v>119</v>
      </c>
      <c r="B11" s="607"/>
      <c r="C11" s="607"/>
      <c r="D11" s="607"/>
      <c r="E11" s="607"/>
      <c r="F11" s="607"/>
      <c r="G11" s="599">
        <v>12</v>
      </c>
      <c r="H11" s="547"/>
      <c r="I11" s="599">
        <v>22</v>
      </c>
      <c r="J11" s="600"/>
      <c r="K11" s="547">
        <v>65</v>
      </c>
      <c r="L11" s="548"/>
      <c r="M11" s="601"/>
      <c r="N11" s="602"/>
    </row>
    <row r="12" spans="1:15" ht="15" customHeight="1" x14ac:dyDescent="0.2">
      <c r="A12" s="609" t="s">
        <v>120</v>
      </c>
      <c r="B12" s="610"/>
      <c r="C12" s="610"/>
      <c r="D12" s="610"/>
      <c r="E12" s="610"/>
      <c r="F12" s="610"/>
      <c r="G12" s="603">
        <v>37</v>
      </c>
      <c r="H12" s="603"/>
      <c r="I12" s="599">
        <v>39</v>
      </c>
      <c r="J12" s="600"/>
      <c r="K12" s="549">
        <v>40</v>
      </c>
      <c r="L12" s="550"/>
      <c r="M12" s="601"/>
      <c r="N12" s="602"/>
    </row>
    <row r="13" spans="1:15" s="6" customFormat="1" ht="12.75" customHeight="1" x14ac:dyDescent="0.15">
      <c r="A13" s="619" t="s">
        <v>121</v>
      </c>
      <c r="B13" s="620"/>
      <c r="C13" s="620"/>
      <c r="D13" s="620"/>
      <c r="E13" s="620"/>
      <c r="F13" s="620"/>
      <c r="G13" s="621">
        <v>2018</v>
      </c>
      <c r="H13" s="621"/>
      <c r="I13" s="621">
        <v>2019</v>
      </c>
      <c r="J13" s="621"/>
      <c r="K13" s="545">
        <v>2020</v>
      </c>
      <c r="L13" s="546"/>
      <c r="M13" s="624">
        <v>2021</v>
      </c>
      <c r="N13" s="625"/>
      <c r="O13" s="5"/>
    </row>
    <row r="14" spans="1:15" ht="12.75" customHeight="1" x14ac:dyDescent="0.2">
      <c r="A14" s="612" t="s">
        <v>122</v>
      </c>
      <c r="B14" s="613"/>
      <c r="C14" s="613"/>
      <c r="D14" s="613"/>
      <c r="E14" s="614" t="s">
        <v>123</v>
      </c>
      <c r="F14" s="614"/>
      <c r="G14" s="617">
        <v>37</v>
      </c>
      <c r="H14" s="618"/>
      <c r="I14" s="615">
        <v>33</v>
      </c>
      <c r="J14" s="616"/>
      <c r="K14" s="617">
        <v>27</v>
      </c>
      <c r="L14" s="618"/>
      <c r="M14" s="596"/>
      <c r="N14" s="597"/>
      <c r="O14" s="7"/>
    </row>
    <row r="15" spans="1:15" ht="12.75" customHeight="1" x14ac:dyDescent="0.2">
      <c r="A15" s="606" t="s">
        <v>124</v>
      </c>
      <c r="B15" s="607"/>
      <c r="C15" s="607"/>
      <c r="D15" s="607"/>
      <c r="E15" s="608" t="s">
        <v>125</v>
      </c>
      <c r="F15" s="608" t="s">
        <v>125</v>
      </c>
      <c r="G15" s="547">
        <v>47</v>
      </c>
      <c r="H15" s="548"/>
      <c r="I15" s="599">
        <v>44</v>
      </c>
      <c r="J15" s="600"/>
      <c r="K15" s="626">
        <v>54</v>
      </c>
      <c r="L15" s="627"/>
      <c r="M15" s="601"/>
      <c r="N15" s="602"/>
      <c r="O15" s="7"/>
    </row>
    <row r="16" spans="1:15" ht="12.75" customHeight="1" x14ac:dyDescent="0.2">
      <c r="A16" s="606" t="s">
        <v>126</v>
      </c>
      <c r="B16" s="607"/>
      <c r="C16" s="607"/>
      <c r="D16" s="607"/>
      <c r="E16" s="608" t="s">
        <v>127</v>
      </c>
      <c r="F16" s="608" t="s">
        <v>127</v>
      </c>
      <c r="G16" s="547">
        <v>97</v>
      </c>
      <c r="H16" s="548"/>
      <c r="I16" s="599">
        <v>104</v>
      </c>
      <c r="J16" s="600"/>
      <c r="K16" s="547">
        <v>102</v>
      </c>
      <c r="L16" s="548"/>
      <c r="M16" s="601"/>
      <c r="N16" s="602"/>
      <c r="O16" s="7"/>
    </row>
    <row r="17" spans="1:15" ht="15" customHeight="1" x14ac:dyDescent="0.2">
      <c r="A17" s="606" t="s">
        <v>128</v>
      </c>
      <c r="B17" s="607"/>
      <c r="C17" s="607"/>
      <c r="D17" s="607"/>
      <c r="E17" s="608" t="s">
        <v>129</v>
      </c>
      <c r="F17" s="608" t="s">
        <v>129</v>
      </c>
      <c r="G17" s="547">
        <v>375</v>
      </c>
      <c r="H17" s="548"/>
      <c r="I17" s="599">
        <v>363</v>
      </c>
      <c r="J17" s="600"/>
      <c r="K17" s="547">
        <v>375</v>
      </c>
      <c r="L17" s="548"/>
      <c r="M17" s="601"/>
      <c r="N17" s="602"/>
    </row>
    <row r="18" spans="1:15" ht="15" customHeight="1" x14ac:dyDescent="0.2">
      <c r="A18" s="609" t="s">
        <v>130</v>
      </c>
      <c r="B18" s="610"/>
      <c r="C18" s="610"/>
      <c r="D18" s="610"/>
      <c r="E18" s="611" t="s">
        <v>131</v>
      </c>
      <c r="F18" s="611" t="s">
        <v>131</v>
      </c>
      <c r="G18" s="549">
        <v>164</v>
      </c>
      <c r="H18" s="550"/>
      <c r="I18" s="603">
        <v>155</v>
      </c>
      <c r="J18" s="623"/>
      <c r="K18" s="549">
        <v>164</v>
      </c>
      <c r="L18" s="550"/>
      <c r="M18" s="604"/>
      <c r="N18" s="605"/>
    </row>
    <row r="19" spans="1:15" x14ac:dyDescent="0.2">
      <c r="A19" s="619" t="s">
        <v>132</v>
      </c>
      <c r="B19" s="620"/>
      <c r="C19" s="620"/>
      <c r="D19" s="620"/>
      <c r="E19" s="620"/>
      <c r="F19" s="620"/>
      <c r="G19" s="621">
        <v>2018</v>
      </c>
      <c r="H19" s="621"/>
      <c r="I19" s="621">
        <v>2019</v>
      </c>
      <c r="J19" s="621"/>
      <c r="K19" s="545">
        <v>2020</v>
      </c>
      <c r="L19" s="546"/>
      <c r="M19" s="624">
        <v>2021</v>
      </c>
      <c r="N19" s="625"/>
    </row>
    <row r="20" spans="1:15" ht="15" customHeight="1" x14ac:dyDescent="0.2">
      <c r="A20" s="612" t="s">
        <v>133</v>
      </c>
      <c r="B20" s="613"/>
      <c r="C20" s="613"/>
      <c r="D20" s="613"/>
      <c r="E20" s="614" t="s">
        <v>134</v>
      </c>
      <c r="F20" s="614"/>
      <c r="G20" s="615">
        <v>16</v>
      </c>
      <c r="H20" s="615"/>
      <c r="I20" s="615">
        <v>15</v>
      </c>
      <c r="J20" s="616"/>
      <c r="K20" s="617">
        <v>16</v>
      </c>
      <c r="L20" s="618"/>
      <c r="M20" s="596"/>
      <c r="N20" s="597"/>
    </row>
    <row r="21" spans="1:15" ht="15" customHeight="1" x14ac:dyDescent="0.2">
      <c r="A21" s="606" t="s">
        <v>135</v>
      </c>
      <c r="B21" s="607"/>
      <c r="C21" s="607"/>
      <c r="D21" s="607"/>
      <c r="E21" s="622" t="s">
        <v>136</v>
      </c>
      <c r="F21" s="608"/>
      <c r="G21" s="599">
        <v>61</v>
      </c>
      <c r="H21" s="599"/>
      <c r="I21" s="599">
        <v>58</v>
      </c>
      <c r="J21" s="600"/>
      <c r="K21" s="547">
        <v>62</v>
      </c>
      <c r="L21" s="548"/>
      <c r="M21" s="601"/>
      <c r="N21" s="602"/>
    </row>
    <row r="22" spans="1:15" ht="15" customHeight="1" x14ac:dyDescent="0.2">
      <c r="A22" s="606" t="s">
        <v>137</v>
      </c>
      <c r="B22" s="607"/>
      <c r="C22" s="607"/>
      <c r="D22" s="607"/>
      <c r="E22" s="608" t="s">
        <v>138</v>
      </c>
      <c r="F22" s="608"/>
      <c r="G22" s="599">
        <v>116</v>
      </c>
      <c r="H22" s="599"/>
      <c r="I22" s="599">
        <v>104</v>
      </c>
      <c r="J22" s="600"/>
      <c r="K22" s="547">
        <v>109</v>
      </c>
      <c r="L22" s="548"/>
      <c r="M22" s="601"/>
      <c r="N22" s="602"/>
    </row>
    <row r="23" spans="1:15" ht="15" customHeight="1" x14ac:dyDescent="0.2">
      <c r="A23" s="606" t="s">
        <v>31</v>
      </c>
      <c r="B23" s="607"/>
      <c r="C23" s="607"/>
      <c r="D23" s="607"/>
      <c r="E23" s="608" t="s">
        <v>139</v>
      </c>
      <c r="F23" s="608"/>
      <c r="G23" s="599">
        <v>74</v>
      </c>
      <c r="H23" s="599"/>
      <c r="I23" s="599">
        <v>78</v>
      </c>
      <c r="J23" s="600"/>
      <c r="K23" s="547">
        <v>82</v>
      </c>
      <c r="L23" s="548"/>
      <c r="M23" s="601"/>
      <c r="N23" s="602"/>
    </row>
    <row r="24" spans="1:15" ht="15" customHeight="1" x14ac:dyDescent="0.2">
      <c r="A24" s="609"/>
      <c r="B24" s="610"/>
      <c r="C24" s="610"/>
      <c r="D24" s="610"/>
      <c r="E24" s="611"/>
      <c r="F24" s="611"/>
      <c r="G24" s="549"/>
      <c r="H24" s="550"/>
      <c r="I24" s="603"/>
      <c r="J24" s="603"/>
      <c r="K24" s="549"/>
      <c r="L24" s="550"/>
      <c r="M24" s="604"/>
      <c r="N24" s="605"/>
    </row>
    <row r="25" spans="1:15" ht="15.75" customHeight="1" thickBot="1" x14ac:dyDescent="0.25">
      <c r="A25" s="8" t="s">
        <v>140</v>
      </c>
      <c r="B25" s="9"/>
      <c r="C25" s="10"/>
      <c r="D25" s="11"/>
      <c r="E25" s="12"/>
      <c r="F25" s="9"/>
      <c r="G25" s="551"/>
      <c r="H25" s="590"/>
      <c r="I25" s="590"/>
      <c r="J25" s="552"/>
      <c r="K25" s="551"/>
      <c r="L25" s="552"/>
      <c r="M25" s="591"/>
      <c r="N25" s="592"/>
    </row>
    <row r="27" spans="1:15" ht="13.5" thickBot="1" x14ac:dyDescent="0.25"/>
    <row r="28" spans="1:15" ht="13.5" thickBot="1" x14ac:dyDescent="0.25">
      <c r="A28" s="593" t="s">
        <v>141</v>
      </c>
      <c r="B28" s="594"/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5"/>
    </row>
    <row r="29" spans="1:15" ht="12.75" customHeight="1" thickBot="1" x14ac:dyDescent="0.25">
      <c r="A29" s="563" t="s">
        <v>142</v>
      </c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5"/>
      <c r="O29" s="13"/>
    </row>
    <row r="30" spans="1:15" ht="13.5" thickBot="1" x14ac:dyDescent="0.25">
      <c r="A30" s="583" t="s">
        <v>143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53"/>
      <c r="L30" s="554"/>
      <c r="M30" s="585"/>
      <c r="N30" s="586"/>
    </row>
    <row r="31" spans="1:15" ht="13.5" customHeight="1" thickBot="1" x14ac:dyDescent="0.25">
      <c r="A31" s="587" t="s">
        <v>144</v>
      </c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9"/>
    </row>
    <row r="32" spans="1:15" ht="15" customHeight="1" x14ac:dyDescent="0.2">
      <c r="A32" s="566" t="s">
        <v>145</v>
      </c>
      <c r="B32" s="567"/>
      <c r="C32" s="567"/>
      <c r="D32" s="567">
        <v>0</v>
      </c>
      <c r="E32" s="567"/>
      <c r="F32" s="567"/>
      <c r="G32" s="567"/>
      <c r="H32" s="567"/>
      <c r="I32" s="567"/>
      <c r="J32" s="567"/>
      <c r="K32" s="555">
        <v>0</v>
      </c>
      <c r="L32" s="556"/>
      <c r="M32" s="596">
        <v>0</v>
      </c>
      <c r="N32" s="597"/>
    </row>
    <row r="33" spans="1:14" ht="15.75" customHeight="1" thickBot="1" x14ac:dyDescent="0.25">
      <c r="A33" s="598" t="s">
        <v>146</v>
      </c>
      <c r="B33" s="580"/>
      <c r="C33" s="580"/>
      <c r="D33" s="580">
        <v>0</v>
      </c>
      <c r="E33" s="580"/>
      <c r="F33" s="580"/>
      <c r="G33" s="580"/>
      <c r="H33" s="580"/>
      <c r="I33" s="580"/>
      <c r="J33" s="580"/>
      <c r="K33" s="557">
        <v>0</v>
      </c>
      <c r="L33" s="558"/>
      <c r="M33" s="581">
        <v>0</v>
      </c>
      <c r="N33" s="582"/>
    </row>
    <row r="35" spans="1:14" ht="13.5" thickBot="1" x14ac:dyDescent="0.25"/>
    <row r="36" spans="1:14" ht="13.5" thickBot="1" x14ac:dyDescent="0.25">
      <c r="A36" s="385" t="s">
        <v>147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7"/>
    </row>
    <row r="37" spans="1:14" ht="15.75" customHeight="1" thickBot="1" x14ac:dyDescent="0.25">
      <c r="A37" s="563" t="s">
        <v>148</v>
      </c>
      <c r="B37" s="564"/>
      <c r="C37" s="564"/>
      <c r="D37" s="564"/>
      <c r="E37" s="564"/>
      <c r="F37" s="565"/>
      <c r="G37" s="370">
        <v>2018</v>
      </c>
      <c r="H37" s="371"/>
      <c r="I37" s="370">
        <v>2019</v>
      </c>
      <c r="J37" s="371"/>
      <c r="K37" s="530">
        <v>2020</v>
      </c>
      <c r="L37" s="531"/>
      <c r="M37" s="561">
        <v>2021</v>
      </c>
      <c r="N37" s="562"/>
    </row>
    <row r="38" spans="1:14" ht="15" customHeight="1" x14ac:dyDescent="0.2">
      <c r="A38" s="576" t="s">
        <v>149</v>
      </c>
      <c r="B38" s="577"/>
      <c r="C38" s="577"/>
      <c r="D38" s="14" t="s">
        <v>150</v>
      </c>
      <c r="E38" s="577"/>
      <c r="F38" s="577"/>
      <c r="G38" s="566"/>
      <c r="H38" s="578"/>
      <c r="I38" s="576"/>
      <c r="J38" s="579"/>
      <c r="K38" s="559"/>
      <c r="L38" s="560"/>
      <c r="M38" s="576"/>
      <c r="N38" s="579"/>
    </row>
    <row r="39" spans="1:14" ht="15" customHeight="1" x14ac:dyDescent="0.2">
      <c r="A39" s="538" t="s">
        <v>151</v>
      </c>
      <c r="B39" s="539"/>
      <c r="C39" s="539"/>
      <c r="D39" s="15" t="s">
        <v>150</v>
      </c>
      <c r="E39" s="539"/>
      <c r="F39" s="539"/>
      <c r="G39" s="572">
        <v>3.6</v>
      </c>
      <c r="H39" s="573"/>
      <c r="I39" s="572">
        <v>3.6</v>
      </c>
      <c r="J39" s="573"/>
      <c r="K39" s="538">
        <v>3.6</v>
      </c>
      <c r="L39" s="540"/>
      <c r="M39" s="538">
        <v>3.6</v>
      </c>
      <c r="N39" s="540"/>
    </row>
    <row r="40" spans="1:14" ht="15" customHeight="1" x14ac:dyDescent="0.2">
      <c r="A40" s="538" t="s">
        <v>152</v>
      </c>
      <c r="B40" s="539"/>
      <c r="C40" s="539"/>
      <c r="D40" s="15" t="s">
        <v>150</v>
      </c>
      <c r="E40" s="539"/>
      <c r="F40" s="539"/>
      <c r="G40" s="572">
        <v>3.8</v>
      </c>
      <c r="H40" s="573"/>
      <c r="I40" s="572">
        <v>3.8</v>
      </c>
      <c r="J40" s="573"/>
      <c r="K40" s="538">
        <v>3.8</v>
      </c>
      <c r="L40" s="540"/>
      <c r="M40" s="538">
        <v>3.8</v>
      </c>
      <c r="N40" s="540"/>
    </row>
    <row r="41" spans="1:14" ht="15" customHeight="1" x14ac:dyDescent="0.2">
      <c r="A41" s="538" t="s">
        <v>153</v>
      </c>
      <c r="B41" s="539"/>
      <c r="C41" s="539"/>
      <c r="D41" s="15" t="s">
        <v>150</v>
      </c>
      <c r="E41" s="539"/>
      <c r="F41" s="539"/>
      <c r="G41" s="572">
        <v>0</v>
      </c>
      <c r="H41" s="573"/>
      <c r="I41" s="572">
        <v>0</v>
      </c>
      <c r="J41" s="573"/>
      <c r="K41" s="538">
        <v>0</v>
      </c>
      <c r="L41" s="540"/>
      <c r="M41" s="538">
        <v>0</v>
      </c>
      <c r="N41" s="540"/>
    </row>
    <row r="42" spans="1:14" ht="15.75" customHeight="1" thickBot="1" x14ac:dyDescent="0.25">
      <c r="A42" s="541" t="s">
        <v>154</v>
      </c>
      <c r="B42" s="569"/>
      <c r="C42" s="569"/>
      <c r="D42" s="16" t="s">
        <v>150</v>
      </c>
      <c r="E42" s="570"/>
      <c r="F42" s="570"/>
      <c r="G42" s="574">
        <v>0</v>
      </c>
      <c r="H42" s="575"/>
      <c r="I42" s="574">
        <v>0</v>
      </c>
      <c r="J42" s="575"/>
      <c r="K42" s="541">
        <v>0</v>
      </c>
      <c r="L42" s="542"/>
      <c r="M42" s="541">
        <v>0</v>
      </c>
      <c r="N42" s="542"/>
    </row>
    <row r="43" spans="1:14" ht="15.75" customHeight="1" thickBot="1" x14ac:dyDescent="0.25">
      <c r="A43" s="543"/>
      <c r="B43" s="571"/>
      <c r="C43" s="571"/>
      <c r="D43" s="571"/>
      <c r="E43" s="543" t="s">
        <v>155</v>
      </c>
      <c r="F43" s="571"/>
      <c r="G43" s="543">
        <f>SUM(G38:H42)</f>
        <v>7.4</v>
      </c>
      <c r="H43" s="544"/>
      <c r="I43" s="543">
        <f>SUM(I38:J42)</f>
        <v>7.4</v>
      </c>
      <c r="J43" s="544"/>
      <c r="K43" s="543">
        <f>SUM(K38:L42)</f>
        <v>7.4</v>
      </c>
      <c r="L43" s="544"/>
      <c r="M43" s="543">
        <f>SUM(M38:N42)</f>
        <v>7.4</v>
      </c>
      <c r="N43" s="544"/>
    </row>
    <row r="46" spans="1:14" x14ac:dyDescent="0.2">
      <c r="A46" s="568"/>
      <c r="B46" s="568"/>
      <c r="C46" s="568"/>
      <c r="E46" s="17"/>
    </row>
    <row r="48" spans="1:14" x14ac:dyDescent="0.2">
      <c r="A48" s="568"/>
      <c r="B48" s="568"/>
    </row>
    <row r="49" spans="1:2" x14ac:dyDescent="0.2">
      <c r="A49" s="568"/>
      <c r="B49" s="568"/>
    </row>
    <row r="50" spans="1:2" x14ac:dyDescent="0.2">
      <c r="A50" s="568"/>
      <c r="B50" s="568"/>
    </row>
    <row r="51" spans="1:2" x14ac:dyDescent="0.2">
      <c r="A51" s="568"/>
      <c r="B51" s="568"/>
    </row>
    <row r="52" spans="1:2" x14ac:dyDescent="0.2">
      <c r="A52" s="568"/>
      <c r="B52" s="568"/>
    </row>
    <row r="53" spans="1:2" x14ac:dyDescent="0.2">
      <c r="A53" s="568"/>
      <c r="B53" s="568"/>
    </row>
    <row r="54" spans="1:2" x14ac:dyDescent="0.2">
      <c r="A54" s="568"/>
      <c r="B54" s="568"/>
    </row>
    <row r="55" spans="1:2" x14ac:dyDescent="0.2">
      <c r="A55" s="568"/>
      <c r="B55" s="568"/>
    </row>
    <row r="56" spans="1:2" x14ac:dyDescent="0.2">
      <c r="A56" s="568"/>
      <c r="B56" s="568"/>
    </row>
    <row r="57" spans="1:2" x14ac:dyDescent="0.2">
      <c r="A57" s="568"/>
      <c r="B57" s="568"/>
    </row>
    <row r="58" spans="1:2" x14ac:dyDescent="0.2">
      <c r="A58" s="568"/>
      <c r="B58" s="568"/>
    </row>
    <row r="59" spans="1:2" x14ac:dyDescent="0.2">
      <c r="A59" s="568"/>
      <c r="B59" s="568"/>
    </row>
    <row r="60" spans="1:2" x14ac:dyDescent="0.2">
      <c r="A60" s="568"/>
      <c r="B60" s="568"/>
    </row>
    <row r="61" spans="1:2" x14ac:dyDescent="0.2">
      <c r="A61" s="568"/>
      <c r="B61" s="568"/>
    </row>
    <row r="62" spans="1:2" x14ac:dyDescent="0.2">
      <c r="A62" s="568"/>
      <c r="B62" s="568"/>
    </row>
    <row r="63" spans="1:2" x14ac:dyDescent="0.2">
      <c r="A63" s="568"/>
      <c r="B63" s="568"/>
    </row>
    <row r="64" spans="1:2" x14ac:dyDescent="0.2">
      <c r="A64" s="568"/>
      <c r="B64" s="568"/>
    </row>
  </sheetData>
  <customSheetViews>
    <customSheetView guid="{5274FD7E-76C2-47C3-8C9C-C2C181076605}" showPageBreaks="1" fitToPage="1" showRuler="0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65" orientation="landscape" r:id="rId1"/>
      <headerFooter alignWithMargins="0">
        <oddHeader>&amp;C&amp;B</oddHeader>
        <oddFooter>&amp;L&amp;"Tahoma,Corsivo"&amp;8Elenco Processi&amp;R&amp;P</oddFooter>
      </headerFooter>
    </customSheetView>
    <customSheetView guid="{0CDFE071-D2BF-4AC9-96FE-3C7CC2EB89D1}" showPageBreaks="1" fitToPage="1" printArea="1" hiddenRows="1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98" orientation="landscape" r:id="rId2"/>
      <headerFooter alignWithMargins="0">
        <oddHeader>&amp;C&amp;B</oddHeader>
        <oddFooter>&amp;L&amp;"Tahoma,Corsivo"&amp;8Elenco Processi&amp;R&amp;P</oddFooter>
      </headerFooter>
    </customSheetView>
    <customSheetView guid="{FD66CCA4-E734-40F6-A42D-704ADC03C8FF}" showPageBreaks="1" fitToPage="1" printArea="1" hiddenRows="1" showRuler="0" topLeftCell="A2">
      <selection activeCell="P40" sqref="P40"/>
      <pageMargins left="0.39370078740157483" right="0.39370078740157483" top="0.67" bottom="0.19685039370078741" header="0.19685039370078741" footer="0.19685039370078741"/>
      <pageSetup paperSize="9" scale="99" orientation="landscape" r:id="rId3"/>
      <headerFooter alignWithMargins="0">
        <oddHeader>&amp;C&amp;B</oddHeader>
        <oddFooter>&amp;L&amp;"Tahoma,Corsivo"&amp;8Elenco Processi&amp;R&amp;P</oddFooter>
      </headerFooter>
    </customSheetView>
  </customSheetViews>
  <mergeCells count="193">
    <mergeCell ref="A1:J1"/>
    <mergeCell ref="A2:N2"/>
    <mergeCell ref="A3:N3"/>
    <mergeCell ref="A4:F4"/>
    <mergeCell ref="G4:H4"/>
    <mergeCell ref="I4:J4"/>
    <mergeCell ref="M4:N4"/>
    <mergeCell ref="A7:F7"/>
    <mergeCell ref="G7:N7"/>
    <mergeCell ref="A6:F6"/>
    <mergeCell ref="G6:H6"/>
    <mergeCell ref="I6:J6"/>
    <mergeCell ref="M6:N6"/>
    <mergeCell ref="A5:F5"/>
    <mergeCell ref="G5:H5"/>
    <mergeCell ref="I5:J5"/>
    <mergeCell ref="M5:N5"/>
    <mergeCell ref="K4:L4"/>
    <mergeCell ref="K5:L5"/>
    <mergeCell ref="K6:L6"/>
    <mergeCell ref="G8:H8"/>
    <mergeCell ref="I8:J8"/>
    <mergeCell ref="M9:N9"/>
    <mergeCell ref="A10:F10"/>
    <mergeCell ref="G10:H10"/>
    <mergeCell ref="I10:J10"/>
    <mergeCell ref="M10:N10"/>
    <mergeCell ref="A9:F9"/>
    <mergeCell ref="G9:H9"/>
    <mergeCell ref="I9:J9"/>
    <mergeCell ref="M8:N8"/>
    <mergeCell ref="A8:F8"/>
    <mergeCell ref="K9:L9"/>
    <mergeCell ref="K10:L10"/>
    <mergeCell ref="K8:L8"/>
    <mergeCell ref="M11:N11"/>
    <mergeCell ref="A12:F12"/>
    <mergeCell ref="G12:H12"/>
    <mergeCell ref="I12:J12"/>
    <mergeCell ref="M12:N12"/>
    <mergeCell ref="A11:F11"/>
    <mergeCell ref="G11:H11"/>
    <mergeCell ref="I11:J11"/>
    <mergeCell ref="K12:L12"/>
    <mergeCell ref="K11:L11"/>
    <mergeCell ref="M13:N13"/>
    <mergeCell ref="A14:D14"/>
    <mergeCell ref="E14:F14"/>
    <mergeCell ref="G14:H14"/>
    <mergeCell ref="I14:J14"/>
    <mergeCell ref="M14:N14"/>
    <mergeCell ref="I15:J15"/>
    <mergeCell ref="G15:H15"/>
    <mergeCell ref="M15:N15"/>
    <mergeCell ref="A13:F13"/>
    <mergeCell ref="G13:H13"/>
    <mergeCell ref="I13:J13"/>
    <mergeCell ref="K14:L14"/>
    <mergeCell ref="K15:L15"/>
    <mergeCell ref="A16:D16"/>
    <mergeCell ref="E16:F16"/>
    <mergeCell ref="G16:H16"/>
    <mergeCell ref="I16:J16"/>
    <mergeCell ref="M16:N16"/>
    <mergeCell ref="E17:F17"/>
    <mergeCell ref="G17:H17"/>
    <mergeCell ref="K16:L16"/>
    <mergeCell ref="A15:D15"/>
    <mergeCell ref="E15:F15"/>
    <mergeCell ref="I17:J17"/>
    <mergeCell ref="M17:N17"/>
    <mergeCell ref="A18:D18"/>
    <mergeCell ref="E18:F18"/>
    <mergeCell ref="G18:H18"/>
    <mergeCell ref="I18:J18"/>
    <mergeCell ref="M18:N18"/>
    <mergeCell ref="A17:D17"/>
    <mergeCell ref="M19:N19"/>
    <mergeCell ref="K17:L17"/>
    <mergeCell ref="K18:L18"/>
    <mergeCell ref="K19:L19"/>
    <mergeCell ref="A20:D20"/>
    <mergeCell ref="E20:F20"/>
    <mergeCell ref="G20:H20"/>
    <mergeCell ref="I20:J20"/>
    <mergeCell ref="M20:N20"/>
    <mergeCell ref="K20:L20"/>
    <mergeCell ref="K21:L21"/>
    <mergeCell ref="A19:F19"/>
    <mergeCell ref="G19:H19"/>
    <mergeCell ref="I19:J19"/>
    <mergeCell ref="M21:N21"/>
    <mergeCell ref="A21:D21"/>
    <mergeCell ref="E21:F21"/>
    <mergeCell ref="G21:H21"/>
    <mergeCell ref="I21:J21"/>
    <mergeCell ref="I22:J22"/>
    <mergeCell ref="M22:N22"/>
    <mergeCell ref="I23:J23"/>
    <mergeCell ref="M23:N23"/>
    <mergeCell ref="I24:J24"/>
    <mergeCell ref="M24:N24"/>
    <mergeCell ref="A23:D23"/>
    <mergeCell ref="E23:F23"/>
    <mergeCell ref="A24:D24"/>
    <mergeCell ref="E24:F24"/>
    <mergeCell ref="G24:H24"/>
    <mergeCell ref="G23:H23"/>
    <mergeCell ref="A22:D22"/>
    <mergeCell ref="E22:F22"/>
    <mergeCell ref="G22:H22"/>
    <mergeCell ref="D33:J33"/>
    <mergeCell ref="M33:N33"/>
    <mergeCell ref="A30:C30"/>
    <mergeCell ref="D30:J30"/>
    <mergeCell ref="M30:N30"/>
    <mergeCell ref="A31:N31"/>
    <mergeCell ref="G25:J25"/>
    <mergeCell ref="M25:N25"/>
    <mergeCell ref="A28:N28"/>
    <mergeCell ref="A29:N29"/>
    <mergeCell ref="M32:N32"/>
    <mergeCell ref="A33:C33"/>
    <mergeCell ref="I41:J41"/>
    <mergeCell ref="M41:N41"/>
    <mergeCell ref="G41:H41"/>
    <mergeCell ref="I42:J42"/>
    <mergeCell ref="M42:N42"/>
    <mergeCell ref="M43:N43"/>
    <mergeCell ref="A40:C40"/>
    <mergeCell ref="E40:F40"/>
    <mergeCell ref="A38:C38"/>
    <mergeCell ref="E38:F38"/>
    <mergeCell ref="A39:C39"/>
    <mergeCell ref="E39:F39"/>
    <mergeCell ref="I40:J40"/>
    <mergeCell ref="M40:N40"/>
    <mergeCell ref="G38:H38"/>
    <mergeCell ref="I38:J38"/>
    <mergeCell ref="M38:N38"/>
    <mergeCell ref="I39:J39"/>
    <mergeCell ref="M39:N39"/>
    <mergeCell ref="G39:H39"/>
    <mergeCell ref="G40:H40"/>
    <mergeCell ref="G42:H42"/>
    <mergeCell ref="G43:H43"/>
    <mergeCell ref="I43:J43"/>
    <mergeCell ref="A64:B64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59:B59"/>
    <mergeCell ref="A48:B48"/>
    <mergeCell ref="A49:B49"/>
    <mergeCell ref="A50:B50"/>
    <mergeCell ref="A51:B51"/>
    <mergeCell ref="A52:B52"/>
    <mergeCell ref="A53:B53"/>
    <mergeCell ref="A46:C46"/>
    <mergeCell ref="A42:C42"/>
    <mergeCell ref="E42:F42"/>
    <mergeCell ref="E43:F43"/>
    <mergeCell ref="A43:D43"/>
    <mergeCell ref="A41:C41"/>
    <mergeCell ref="E41:F41"/>
    <mergeCell ref="K40:L40"/>
    <mergeCell ref="K41:L41"/>
    <mergeCell ref="K42:L42"/>
    <mergeCell ref="K43:L43"/>
    <mergeCell ref="K37:L37"/>
    <mergeCell ref="K13:L13"/>
    <mergeCell ref="K22:L22"/>
    <mergeCell ref="K23:L23"/>
    <mergeCell ref="K24:L24"/>
    <mergeCell ref="K25:L25"/>
    <mergeCell ref="K30:L30"/>
    <mergeCell ref="K32:L32"/>
    <mergeCell ref="K33:L33"/>
    <mergeCell ref="K38:L38"/>
    <mergeCell ref="K39:L39"/>
    <mergeCell ref="A36:N36"/>
    <mergeCell ref="G37:H37"/>
    <mergeCell ref="I37:J37"/>
    <mergeCell ref="M37:N37"/>
    <mergeCell ref="A37:F37"/>
    <mergeCell ref="A32:C32"/>
    <mergeCell ref="D32:J32"/>
  </mergeCells>
  <phoneticPr fontId="24" type="noConversion"/>
  <pageMargins left="0.39370078740157483" right="0.39370078740157483" top="0.67" bottom="0.19685039370078741" header="0.19685039370078741" footer="0.19685039370078741"/>
  <pageSetup paperSize="9" scale="90" orientation="landscape" r:id="rId4"/>
  <headerFooter alignWithMargins="0">
    <oddHeader>&amp;LCOMUNE DI ARIGNANO</oddHeader>
    <oddFooter>&amp;L&amp;"Tahoma,Corsivo"&amp;8Elenco Processi&amp;R&amp;P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P108"/>
  <sheetViews>
    <sheetView topLeftCell="A82" zoomScaleNormal="100" zoomScalePageLayoutView="90" workbookViewId="0">
      <selection activeCell="K103" sqref="A1:L105"/>
    </sheetView>
  </sheetViews>
  <sheetFormatPr defaultRowHeight="12.75" x14ac:dyDescent="0.2"/>
  <cols>
    <col min="1" max="4" width="9.140625" style="3"/>
    <col min="5" max="5" width="14" style="3" customWidth="1"/>
    <col min="6" max="6" width="13.5703125" style="3" customWidth="1"/>
    <col min="7" max="7" width="14" style="3" customWidth="1"/>
    <col min="8" max="10" width="13.5703125" style="3" customWidth="1"/>
    <col min="11" max="11" width="14" style="3" customWidth="1"/>
    <col min="12" max="12" width="13.5703125" style="3" customWidth="1"/>
    <col min="13" max="15" width="9.140625" style="3"/>
    <col min="16" max="16" width="11.7109375" style="3" bestFit="1" customWidth="1"/>
    <col min="17" max="254" width="9.140625" style="3"/>
    <col min="255" max="256" width="14" style="3" bestFit="1" customWidth="1"/>
    <col min="257" max="257" width="14.28515625" style="3" bestFit="1" customWidth="1"/>
    <col min="258" max="258" width="12.7109375" style="3" customWidth="1"/>
    <col min="259" max="259" width="12.42578125" style="3" customWidth="1"/>
    <col min="260" max="260" width="13" style="3" customWidth="1"/>
    <col min="261" max="261" width="12.85546875" style="3" customWidth="1"/>
    <col min="262" max="262" width="13" style="3" customWidth="1"/>
    <col min="263" max="263" width="9.140625" style="3"/>
    <col min="264" max="264" width="19" style="3" bestFit="1" customWidth="1"/>
    <col min="265" max="510" width="9.140625" style="3"/>
    <col min="511" max="512" width="14" style="3" bestFit="1" customWidth="1"/>
    <col min="513" max="513" width="14.28515625" style="3" bestFit="1" customWidth="1"/>
    <col min="514" max="514" width="12.7109375" style="3" customWidth="1"/>
    <col min="515" max="515" width="12.42578125" style="3" customWidth="1"/>
    <col min="516" max="516" width="13" style="3" customWidth="1"/>
    <col min="517" max="517" width="12.85546875" style="3" customWidth="1"/>
    <col min="518" max="518" width="13" style="3" customWidth="1"/>
    <col min="519" max="519" width="9.140625" style="3"/>
    <col min="520" max="520" width="19" style="3" bestFit="1" customWidth="1"/>
    <col min="521" max="766" width="9.140625" style="3"/>
    <col min="767" max="768" width="14" style="3" bestFit="1" customWidth="1"/>
    <col min="769" max="769" width="14.28515625" style="3" bestFit="1" customWidth="1"/>
    <col min="770" max="770" width="12.7109375" style="3" customWidth="1"/>
    <col min="771" max="771" width="12.42578125" style="3" customWidth="1"/>
    <col min="772" max="772" width="13" style="3" customWidth="1"/>
    <col min="773" max="773" width="12.85546875" style="3" customWidth="1"/>
    <col min="774" max="774" width="13" style="3" customWidth="1"/>
    <col min="775" max="775" width="9.140625" style="3"/>
    <col min="776" max="776" width="19" style="3" bestFit="1" customWidth="1"/>
    <col min="777" max="1022" width="9.140625" style="3"/>
    <col min="1023" max="1024" width="14" style="3" bestFit="1" customWidth="1"/>
    <col min="1025" max="1025" width="14.28515625" style="3" bestFit="1" customWidth="1"/>
    <col min="1026" max="1026" width="12.7109375" style="3" customWidth="1"/>
    <col min="1027" max="1027" width="12.42578125" style="3" customWidth="1"/>
    <col min="1028" max="1028" width="13" style="3" customWidth="1"/>
    <col min="1029" max="1029" width="12.85546875" style="3" customWidth="1"/>
    <col min="1030" max="1030" width="13" style="3" customWidth="1"/>
    <col min="1031" max="1031" width="9.140625" style="3"/>
    <col min="1032" max="1032" width="19" style="3" bestFit="1" customWidth="1"/>
    <col min="1033" max="1278" width="9.140625" style="3"/>
    <col min="1279" max="1280" width="14" style="3" bestFit="1" customWidth="1"/>
    <col min="1281" max="1281" width="14.28515625" style="3" bestFit="1" customWidth="1"/>
    <col min="1282" max="1282" width="12.7109375" style="3" customWidth="1"/>
    <col min="1283" max="1283" width="12.42578125" style="3" customWidth="1"/>
    <col min="1284" max="1284" width="13" style="3" customWidth="1"/>
    <col min="1285" max="1285" width="12.85546875" style="3" customWidth="1"/>
    <col min="1286" max="1286" width="13" style="3" customWidth="1"/>
    <col min="1287" max="1287" width="9.140625" style="3"/>
    <col min="1288" max="1288" width="19" style="3" bestFit="1" customWidth="1"/>
    <col min="1289" max="1534" width="9.140625" style="3"/>
    <col min="1535" max="1536" width="14" style="3" bestFit="1" customWidth="1"/>
    <col min="1537" max="1537" width="14.28515625" style="3" bestFit="1" customWidth="1"/>
    <col min="1538" max="1538" width="12.7109375" style="3" customWidth="1"/>
    <col min="1539" max="1539" width="12.42578125" style="3" customWidth="1"/>
    <col min="1540" max="1540" width="13" style="3" customWidth="1"/>
    <col min="1541" max="1541" width="12.85546875" style="3" customWidth="1"/>
    <col min="1542" max="1542" width="13" style="3" customWidth="1"/>
    <col min="1543" max="1543" width="9.140625" style="3"/>
    <col min="1544" max="1544" width="19" style="3" bestFit="1" customWidth="1"/>
    <col min="1545" max="1790" width="9.140625" style="3"/>
    <col min="1791" max="1792" width="14" style="3" bestFit="1" customWidth="1"/>
    <col min="1793" max="1793" width="14.28515625" style="3" bestFit="1" customWidth="1"/>
    <col min="1794" max="1794" width="12.7109375" style="3" customWidth="1"/>
    <col min="1795" max="1795" width="12.42578125" style="3" customWidth="1"/>
    <col min="1796" max="1796" width="13" style="3" customWidth="1"/>
    <col min="1797" max="1797" width="12.85546875" style="3" customWidth="1"/>
    <col min="1798" max="1798" width="13" style="3" customWidth="1"/>
    <col min="1799" max="1799" width="9.140625" style="3"/>
    <col min="1800" max="1800" width="19" style="3" bestFit="1" customWidth="1"/>
    <col min="1801" max="2046" width="9.140625" style="3"/>
    <col min="2047" max="2048" width="14" style="3" bestFit="1" customWidth="1"/>
    <col min="2049" max="2049" width="14.28515625" style="3" bestFit="1" customWidth="1"/>
    <col min="2050" max="2050" width="12.7109375" style="3" customWidth="1"/>
    <col min="2051" max="2051" width="12.42578125" style="3" customWidth="1"/>
    <col min="2052" max="2052" width="13" style="3" customWidth="1"/>
    <col min="2053" max="2053" width="12.85546875" style="3" customWidth="1"/>
    <col min="2054" max="2054" width="13" style="3" customWidth="1"/>
    <col min="2055" max="2055" width="9.140625" style="3"/>
    <col min="2056" max="2056" width="19" style="3" bestFit="1" customWidth="1"/>
    <col min="2057" max="2302" width="9.140625" style="3"/>
    <col min="2303" max="2304" width="14" style="3" bestFit="1" customWidth="1"/>
    <col min="2305" max="2305" width="14.28515625" style="3" bestFit="1" customWidth="1"/>
    <col min="2306" max="2306" width="12.7109375" style="3" customWidth="1"/>
    <col min="2307" max="2307" width="12.42578125" style="3" customWidth="1"/>
    <col min="2308" max="2308" width="13" style="3" customWidth="1"/>
    <col min="2309" max="2309" width="12.85546875" style="3" customWidth="1"/>
    <col min="2310" max="2310" width="13" style="3" customWidth="1"/>
    <col min="2311" max="2311" width="9.140625" style="3"/>
    <col min="2312" max="2312" width="19" style="3" bestFit="1" customWidth="1"/>
    <col min="2313" max="2558" width="9.140625" style="3"/>
    <col min="2559" max="2560" width="14" style="3" bestFit="1" customWidth="1"/>
    <col min="2561" max="2561" width="14.28515625" style="3" bestFit="1" customWidth="1"/>
    <col min="2562" max="2562" width="12.7109375" style="3" customWidth="1"/>
    <col min="2563" max="2563" width="12.42578125" style="3" customWidth="1"/>
    <col min="2564" max="2564" width="13" style="3" customWidth="1"/>
    <col min="2565" max="2565" width="12.85546875" style="3" customWidth="1"/>
    <col min="2566" max="2566" width="13" style="3" customWidth="1"/>
    <col min="2567" max="2567" width="9.140625" style="3"/>
    <col min="2568" max="2568" width="19" style="3" bestFit="1" customWidth="1"/>
    <col min="2569" max="2814" width="9.140625" style="3"/>
    <col min="2815" max="2816" width="14" style="3" bestFit="1" customWidth="1"/>
    <col min="2817" max="2817" width="14.28515625" style="3" bestFit="1" customWidth="1"/>
    <col min="2818" max="2818" width="12.7109375" style="3" customWidth="1"/>
    <col min="2819" max="2819" width="12.42578125" style="3" customWidth="1"/>
    <col min="2820" max="2820" width="13" style="3" customWidth="1"/>
    <col min="2821" max="2821" width="12.85546875" style="3" customWidth="1"/>
    <col min="2822" max="2822" width="13" style="3" customWidth="1"/>
    <col min="2823" max="2823" width="9.140625" style="3"/>
    <col min="2824" max="2824" width="19" style="3" bestFit="1" customWidth="1"/>
    <col min="2825" max="3070" width="9.140625" style="3"/>
    <col min="3071" max="3072" width="14" style="3" bestFit="1" customWidth="1"/>
    <col min="3073" max="3073" width="14.28515625" style="3" bestFit="1" customWidth="1"/>
    <col min="3074" max="3074" width="12.7109375" style="3" customWidth="1"/>
    <col min="3075" max="3075" width="12.42578125" style="3" customWidth="1"/>
    <col min="3076" max="3076" width="13" style="3" customWidth="1"/>
    <col min="3077" max="3077" width="12.85546875" style="3" customWidth="1"/>
    <col min="3078" max="3078" width="13" style="3" customWidth="1"/>
    <col min="3079" max="3079" width="9.140625" style="3"/>
    <col min="3080" max="3080" width="19" style="3" bestFit="1" customWidth="1"/>
    <col min="3081" max="3326" width="9.140625" style="3"/>
    <col min="3327" max="3328" width="14" style="3" bestFit="1" customWidth="1"/>
    <col min="3329" max="3329" width="14.28515625" style="3" bestFit="1" customWidth="1"/>
    <col min="3330" max="3330" width="12.7109375" style="3" customWidth="1"/>
    <col min="3331" max="3331" width="12.42578125" style="3" customWidth="1"/>
    <col min="3332" max="3332" width="13" style="3" customWidth="1"/>
    <col min="3333" max="3333" width="12.85546875" style="3" customWidth="1"/>
    <col min="3334" max="3334" width="13" style="3" customWidth="1"/>
    <col min="3335" max="3335" width="9.140625" style="3"/>
    <col min="3336" max="3336" width="19" style="3" bestFit="1" customWidth="1"/>
    <col min="3337" max="3582" width="9.140625" style="3"/>
    <col min="3583" max="3584" width="14" style="3" bestFit="1" customWidth="1"/>
    <col min="3585" max="3585" width="14.28515625" style="3" bestFit="1" customWidth="1"/>
    <col min="3586" max="3586" width="12.7109375" style="3" customWidth="1"/>
    <col min="3587" max="3587" width="12.42578125" style="3" customWidth="1"/>
    <col min="3588" max="3588" width="13" style="3" customWidth="1"/>
    <col min="3589" max="3589" width="12.85546875" style="3" customWidth="1"/>
    <col min="3590" max="3590" width="13" style="3" customWidth="1"/>
    <col min="3591" max="3591" width="9.140625" style="3"/>
    <col min="3592" max="3592" width="19" style="3" bestFit="1" customWidth="1"/>
    <col min="3593" max="3838" width="9.140625" style="3"/>
    <col min="3839" max="3840" width="14" style="3" bestFit="1" customWidth="1"/>
    <col min="3841" max="3841" width="14.28515625" style="3" bestFit="1" customWidth="1"/>
    <col min="3842" max="3842" width="12.7109375" style="3" customWidth="1"/>
    <col min="3843" max="3843" width="12.42578125" style="3" customWidth="1"/>
    <col min="3844" max="3844" width="13" style="3" customWidth="1"/>
    <col min="3845" max="3845" width="12.85546875" style="3" customWidth="1"/>
    <col min="3846" max="3846" width="13" style="3" customWidth="1"/>
    <col min="3847" max="3847" width="9.140625" style="3"/>
    <col min="3848" max="3848" width="19" style="3" bestFit="1" customWidth="1"/>
    <col min="3849" max="4094" width="9.140625" style="3"/>
    <col min="4095" max="4096" width="14" style="3" bestFit="1" customWidth="1"/>
    <col min="4097" max="4097" width="14.28515625" style="3" bestFit="1" customWidth="1"/>
    <col min="4098" max="4098" width="12.7109375" style="3" customWidth="1"/>
    <col min="4099" max="4099" width="12.42578125" style="3" customWidth="1"/>
    <col min="4100" max="4100" width="13" style="3" customWidth="1"/>
    <col min="4101" max="4101" width="12.85546875" style="3" customWidth="1"/>
    <col min="4102" max="4102" width="13" style="3" customWidth="1"/>
    <col min="4103" max="4103" width="9.140625" style="3"/>
    <col min="4104" max="4104" width="19" style="3" bestFit="1" customWidth="1"/>
    <col min="4105" max="4350" width="9.140625" style="3"/>
    <col min="4351" max="4352" width="14" style="3" bestFit="1" customWidth="1"/>
    <col min="4353" max="4353" width="14.28515625" style="3" bestFit="1" customWidth="1"/>
    <col min="4354" max="4354" width="12.7109375" style="3" customWidth="1"/>
    <col min="4355" max="4355" width="12.42578125" style="3" customWidth="1"/>
    <col min="4356" max="4356" width="13" style="3" customWidth="1"/>
    <col min="4357" max="4357" width="12.85546875" style="3" customWidth="1"/>
    <col min="4358" max="4358" width="13" style="3" customWidth="1"/>
    <col min="4359" max="4359" width="9.140625" style="3"/>
    <col min="4360" max="4360" width="19" style="3" bestFit="1" customWidth="1"/>
    <col min="4361" max="4606" width="9.140625" style="3"/>
    <col min="4607" max="4608" width="14" style="3" bestFit="1" customWidth="1"/>
    <col min="4609" max="4609" width="14.28515625" style="3" bestFit="1" customWidth="1"/>
    <col min="4610" max="4610" width="12.7109375" style="3" customWidth="1"/>
    <col min="4611" max="4611" width="12.42578125" style="3" customWidth="1"/>
    <col min="4612" max="4612" width="13" style="3" customWidth="1"/>
    <col min="4613" max="4613" width="12.85546875" style="3" customWidth="1"/>
    <col min="4614" max="4614" width="13" style="3" customWidth="1"/>
    <col min="4615" max="4615" width="9.140625" style="3"/>
    <col min="4616" max="4616" width="19" style="3" bestFit="1" customWidth="1"/>
    <col min="4617" max="4862" width="9.140625" style="3"/>
    <col min="4863" max="4864" width="14" style="3" bestFit="1" customWidth="1"/>
    <col min="4865" max="4865" width="14.28515625" style="3" bestFit="1" customWidth="1"/>
    <col min="4866" max="4866" width="12.7109375" style="3" customWidth="1"/>
    <col min="4867" max="4867" width="12.42578125" style="3" customWidth="1"/>
    <col min="4868" max="4868" width="13" style="3" customWidth="1"/>
    <col min="4869" max="4869" width="12.85546875" style="3" customWidth="1"/>
    <col min="4870" max="4870" width="13" style="3" customWidth="1"/>
    <col min="4871" max="4871" width="9.140625" style="3"/>
    <col min="4872" max="4872" width="19" style="3" bestFit="1" customWidth="1"/>
    <col min="4873" max="5118" width="9.140625" style="3"/>
    <col min="5119" max="5120" width="14" style="3" bestFit="1" customWidth="1"/>
    <col min="5121" max="5121" width="14.28515625" style="3" bestFit="1" customWidth="1"/>
    <col min="5122" max="5122" width="12.7109375" style="3" customWidth="1"/>
    <col min="5123" max="5123" width="12.42578125" style="3" customWidth="1"/>
    <col min="5124" max="5124" width="13" style="3" customWidth="1"/>
    <col min="5125" max="5125" width="12.85546875" style="3" customWidth="1"/>
    <col min="5126" max="5126" width="13" style="3" customWidth="1"/>
    <col min="5127" max="5127" width="9.140625" style="3"/>
    <col min="5128" max="5128" width="19" style="3" bestFit="1" customWidth="1"/>
    <col min="5129" max="5374" width="9.140625" style="3"/>
    <col min="5375" max="5376" width="14" style="3" bestFit="1" customWidth="1"/>
    <col min="5377" max="5377" width="14.28515625" style="3" bestFit="1" customWidth="1"/>
    <col min="5378" max="5378" width="12.7109375" style="3" customWidth="1"/>
    <col min="5379" max="5379" width="12.42578125" style="3" customWidth="1"/>
    <col min="5380" max="5380" width="13" style="3" customWidth="1"/>
    <col min="5381" max="5381" width="12.85546875" style="3" customWidth="1"/>
    <col min="5382" max="5382" width="13" style="3" customWidth="1"/>
    <col min="5383" max="5383" width="9.140625" style="3"/>
    <col min="5384" max="5384" width="19" style="3" bestFit="1" customWidth="1"/>
    <col min="5385" max="5630" width="9.140625" style="3"/>
    <col min="5631" max="5632" width="14" style="3" bestFit="1" customWidth="1"/>
    <col min="5633" max="5633" width="14.28515625" style="3" bestFit="1" customWidth="1"/>
    <col min="5634" max="5634" width="12.7109375" style="3" customWidth="1"/>
    <col min="5635" max="5635" width="12.42578125" style="3" customWidth="1"/>
    <col min="5636" max="5636" width="13" style="3" customWidth="1"/>
    <col min="5637" max="5637" width="12.85546875" style="3" customWidth="1"/>
    <col min="5638" max="5638" width="13" style="3" customWidth="1"/>
    <col min="5639" max="5639" width="9.140625" style="3"/>
    <col min="5640" max="5640" width="19" style="3" bestFit="1" customWidth="1"/>
    <col min="5641" max="5886" width="9.140625" style="3"/>
    <col min="5887" max="5888" width="14" style="3" bestFit="1" customWidth="1"/>
    <col min="5889" max="5889" width="14.28515625" style="3" bestFit="1" customWidth="1"/>
    <col min="5890" max="5890" width="12.7109375" style="3" customWidth="1"/>
    <col min="5891" max="5891" width="12.42578125" style="3" customWidth="1"/>
    <col min="5892" max="5892" width="13" style="3" customWidth="1"/>
    <col min="5893" max="5893" width="12.85546875" style="3" customWidth="1"/>
    <col min="5894" max="5894" width="13" style="3" customWidth="1"/>
    <col min="5895" max="5895" width="9.140625" style="3"/>
    <col min="5896" max="5896" width="19" style="3" bestFit="1" customWidth="1"/>
    <col min="5897" max="6142" width="9.140625" style="3"/>
    <col min="6143" max="6144" width="14" style="3" bestFit="1" customWidth="1"/>
    <col min="6145" max="6145" width="14.28515625" style="3" bestFit="1" customWidth="1"/>
    <col min="6146" max="6146" width="12.7109375" style="3" customWidth="1"/>
    <col min="6147" max="6147" width="12.42578125" style="3" customWidth="1"/>
    <col min="6148" max="6148" width="13" style="3" customWidth="1"/>
    <col min="6149" max="6149" width="12.85546875" style="3" customWidth="1"/>
    <col min="6150" max="6150" width="13" style="3" customWidth="1"/>
    <col min="6151" max="6151" width="9.140625" style="3"/>
    <col min="6152" max="6152" width="19" style="3" bestFit="1" customWidth="1"/>
    <col min="6153" max="6398" width="9.140625" style="3"/>
    <col min="6399" max="6400" width="14" style="3" bestFit="1" customWidth="1"/>
    <col min="6401" max="6401" width="14.28515625" style="3" bestFit="1" customWidth="1"/>
    <col min="6402" max="6402" width="12.7109375" style="3" customWidth="1"/>
    <col min="6403" max="6403" width="12.42578125" style="3" customWidth="1"/>
    <col min="6404" max="6404" width="13" style="3" customWidth="1"/>
    <col min="6405" max="6405" width="12.85546875" style="3" customWidth="1"/>
    <col min="6406" max="6406" width="13" style="3" customWidth="1"/>
    <col min="6407" max="6407" width="9.140625" style="3"/>
    <col min="6408" max="6408" width="19" style="3" bestFit="1" customWidth="1"/>
    <col min="6409" max="6654" width="9.140625" style="3"/>
    <col min="6655" max="6656" width="14" style="3" bestFit="1" customWidth="1"/>
    <col min="6657" max="6657" width="14.28515625" style="3" bestFit="1" customWidth="1"/>
    <col min="6658" max="6658" width="12.7109375" style="3" customWidth="1"/>
    <col min="6659" max="6659" width="12.42578125" style="3" customWidth="1"/>
    <col min="6660" max="6660" width="13" style="3" customWidth="1"/>
    <col min="6661" max="6661" width="12.85546875" style="3" customWidth="1"/>
    <col min="6662" max="6662" width="13" style="3" customWidth="1"/>
    <col min="6663" max="6663" width="9.140625" style="3"/>
    <col min="6664" max="6664" width="19" style="3" bestFit="1" customWidth="1"/>
    <col min="6665" max="6910" width="9.140625" style="3"/>
    <col min="6911" max="6912" width="14" style="3" bestFit="1" customWidth="1"/>
    <col min="6913" max="6913" width="14.28515625" style="3" bestFit="1" customWidth="1"/>
    <col min="6914" max="6914" width="12.7109375" style="3" customWidth="1"/>
    <col min="6915" max="6915" width="12.42578125" style="3" customWidth="1"/>
    <col min="6916" max="6916" width="13" style="3" customWidth="1"/>
    <col min="6917" max="6917" width="12.85546875" style="3" customWidth="1"/>
    <col min="6918" max="6918" width="13" style="3" customWidth="1"/>
    <col min="6919" max="6919" width="9.140625" style="3"/>
    <col min="6920" max="6920" width="19" style="3" bestFit="1" customWidth="1"/>
    <col min="6921" max="7166" width="9.140625" style="3"/>
    <col min="7167" max="7168" width="14" style="3" bestFit="1" customWidth="1"/>
    <col min="7169" max="7169" width="14.28515625" style="3" bestFit="1" customWidth="1"/>
    <col min="7170" max="7170" width="12.7109375" style="3" customWidth="1"/>
    <col min="7171" max="7171" width="12.42578125" style="3" customWidth="1"/>
    <col min="7172" max="7172" width="13" style="3" customWidth="1"/>
    <col min="7173" max="7173" width="12.85546875" style="3" customWidth="1"/>
    <col min="7174" max="7174" width="13" style="3" customWidth="1"/>
    <col min="7175" max="7175" width="9.140625" style="3"/>
    <col min="7176" max="7176" width="19" style="3" bestFit="1" customWidth="1"/>
    <col min="7177" max="7422" width="9.140625" style="3"/>
    <col min="7423" max="7424" width="14" style="3" bestFit="1" customWidth="1"/>
    <col min="7425" max="7425" width="14.28515625" style="3" bestFit="1" customWidth="1"/>
    <col min="7426" max="7426" width="12.7109375" style="3" customWidth="1"/>
    <col min="7427" max="7427" width="12.42578125" style="3" customWidth="1"/>
    <col min="7428" max="7428" width="13" style="3" customWidth="1"/>
    <col min="7429" max="7429" width="12.85546875" style="3" customWidth="1"/>
    <col min="7430" max="7430" width="13" style="3" customWidth="1"/>
    <col min="7431" max="7431" width="9.140625" style="3"/>
    <col min="7432" max="7432" width="19" style="3" bestFit="1" customWidth="1"/>
    <col min="7433" max="7678" width="9.140625" style="3"/>
    <col min="7679" max="7680" width="14" style="3" bestFit="1" customWidth="1"/>
    <col min="7681" max="7681" width="14.28515625" style="3" bestFit="1" customWidth="1"/>
    <col min="7682" max="7682" width="12.7109375" style="3" customWidth="1"/>
    <col min="7683" max="7683" width="12.42578125" style="3" customWidth="1"/>
    <col min="7684" max="7684" width="13" style="3" customWidth="1"/>
    <col min="7685" max="7685" width="12.85546875" style="3" customWidth="1"/>
    <col min="7686" max="7686" width="13" style="3" customWidth="1"/>
    <col min="7687" max="7687" width="9.140625" style="3"/>
    <col min="7688" max="7688" width="19" style="3" bestFit="1" customWidth="1"/>
    <col min="7689" max="7934" width="9.140625" style="3"/>
    <col min="7935" max="7936" width="14" style="3" bestFit="1" customWidth="1"/>
    <col min="7937" max="7937" width="14.28515625" style="3" bestFit="1" customWidth="1"/>
    <col min="7938" max="7938" width="12.7109375" style="3" customWidth="1"/>
    <col min="7939" max="7939" width="12.42578125" style="3" customWidth="1"/>
    <col min="7940" max="7940" width="13" style="3" customWidth="1"/>
    <col min="7941" max="7941" width="12.85546875" style="3" customWidth="1"/>
    <col min="7942" max="7942" width="13" style="3" customWidth="1"/>
    <col min="7943" max="7943" width="9.140625" style="3"/>
    <col min="7944" max="7944" width="19" style="3" bestFit="1" customWidth="1"/>
    <col min="7945" max="8190" width="9.140625" style="3"/>
    <col min="8191" max="8192" width="14" style="3" bestFit="1" customWidth="1"/>
    <col min="8193" max="8193" width="14.28515625" style="3" bestFit="1" customWidth="1"/>
    <col min="8194" max="8194" width="12.7109375" style="3" customWidth="1"/>
    <col min="8195" max="8195" width="12.42578125" style="3" customWidth="1"/>
    <col min="8196" max="8196" width="13" style="3" customWidth="1"/>
    <col min="8197" max="8197" width="12.85546875" style="3" customWidth="1"/>
    <col min="8198" max="8198" width="13" style="3" customWidth="1"/>
    <col min="8199" max="8199" width="9.140625" style="3"/>
    <col min="8200" max="8200" width="19" style="3" bestFit="1" customWidth="1"/>
    <col min="8201" max="8446" width="9.140625" style="3"/>
    <col min="8447" max="8448" width="14" style="3" bestFit="1" customWidth="1"/>
    <col min="8449" max="8449" width="14.28515625" style="3" bestFit="1" customWidth="1"/>
    <col min="8450" max="8450" width="12.7109375" style="3" customWidth="1"/>
    <col min="8451" max="8451" width="12.42578125" style="3" customWidth="1"/>
    <col min="8452" max="8452" width="13" style="3" customWidth="1"/>
    <col min="8453" max="8453" width="12.85546875" style="3" customWidth="1"/>
    <col min="8454" max="8454" width="13" style="3" customWidth="1"/>
    <col min="8455" max="8455" width="9.140625" style="3"/>
    <col min="8456" max="8456" width="19" style="3" bestFit="1" customWidth="1"/>
    <col min="8457" max="8702" width="9.140625" style="3"/>
    <col min="8703" max="8704" width="14" style="3" bestFit="1" customWidth="1"/>
    <col min="8705" max="8705" width="14.28515625" style="3" bestFit="1" customWidth="1"/>
    <col min="8706" max="8706" width="12.7109375" style="3" customWidth="1"/>
    <col min="8707" max="8707" width="12.42578125" style="3" customWidth="1"/>
    <col min="8708" max="8708" width="13" style="3" customWidth="1"/>
    <col min="8709" max="8709" width="12.85546875" style="3" customWidth="1"/>
    <col min="8710" max="8710" width="13" style="3" customWidth="1"/>
    <col min="8711" max="8711" width="9.140625" style="3"/>
    <col min="8712" max="8712" width="19" style="3" bestFit="1" customWidth="1"/>
    <col min="8713" max="8958" width="9.140625" style="3"/>
    <col min="8959" max="8960" width="14" style="3" bestFit="1" customWidth="1"/>
    <col min="8961" max="8961" width="14.28515625" style="3" bestFit="1" customWidth="1"/>
    <col min="8962" max="8962" width="12.7109375" style="3" customWidth="1"/>
    <col min="8963" max="8963" width="12.42578125" style="3" customWidth="1"/>
    <col min="8964" max="8964" width="13" style="3" customWidth="1"/>
    <col min="8965" max="8965" width="12.85546875" style="3" customWidth="1"/>
    <col min="8966" max="8966" width="13" style="3" customWidth="1"/>
    <col min="8967" max="8967" width="9.140625" style="3"/>
    <col min="8968" max="8968" width="19" style="3" bestFit="1" customWidth="1"/>
    <col min="8969" max="9214" width="9.140625" style="3"/>
    <col min="9215" max="9216" width="14" style="3" bestFit="1" customWidth="1"/>
    <col min="9217" max="9217" width="14.28515625" style="3" bestFit="1" customWidth="1"/>
    <col min="9218" max="9218" width="12.7109375" style="3" customWidth="1"/>
    <col min="9219" max="9219" width="12.42578125" style="3" customWidth="1"/>
    <col min="9220" max="9220" width="13" style="3" customWidth="1"/>
    <col min="9221" max="9221" width="12.85546875" style="3" customWidth="1"/>
    <col min="9222" max="9222" width="13" style="3" customWidth="1"/>
    <col min="9223" max="9223" width="9.140625" style="3"/>
    <col min="9224" max="9224" width="19" style="3" bestFit="1" customWidth="1"/>
    <col min="9225" max="9470" width="9.140625" style="3"/>
    <col min="9471" max="9472" width="14" style="3" bestFit="1" customWidth="1"/>
    <col min="9473" max="9473" width="14.28515625" style="3" bestFit="1" customWidth="1"/>
    <col min="9474" max="9474" width="12.7109375" style="3" customWidth="1"/>
    <col min="9475" max="9475" width="12.42578125" style="3" customWidth="1"/>
    <col min="9476" max="9476" width="13" style="3" customWidth="1"/>
    <col min="9477" max="9477" width="12.85546875" style="3" customWidth="1"/>
    <col min="9478" max="9478" width="13" style="3" customWidth="1"/>
    <col min="9479" max="9479" width="9.140625" style="3"/>
    <col min="9480" max="9480" width="19" style="3" bestFit="1" customWidth="1"/>
    <col min="9481" max="9726" width="9.140625" style="3"/>
    <col min="9727" max="9728" width="14" style="3" bestFit="1" customWidth="1"/>
    <col min="9729" max="9729" width="14.28515625" style="3" bestFit="1" customWidth="1"/>
    <col min="9730" max="9730" width="12.7109375" style="3" customWidth="1"/>
    <col min="9731" max="9731" width="12.42578125" style="3" customWidth="1"/>
    <col min="9732" max="9732" width="13" style="3" customWidth="1"/>
    <col min="9733" max="9733" width="12.85546875" style="3" customWidth="1"/>
    <col min="9734" max="9734" width="13" style="3" customWidth="1"/>
    <col min="9735" max="9735" width="9.140625" style="3"/>
    <col min="9736" max="9736" width="19" style="3" bestFit="1" customWidth="1"/>
    <col min="9737" max="9982" width="9.140625" style="3"/>
    <col min="9983" max="9984" width="14" style="3" bestFit="1" customWidth="1"/>
    <col min="9985" max="9985" width="14.28515625" style="3" bestFit="1" customWidth="1"/>
    <col min="9986" max="9986" width="12.7109375" style="3" customWidth="1"/>
    <col min="9987" max="9987" width="12.42578125" style="3" customWidth="1"/>
    <col min="9988" max="9988" width="13" style="3" customWidth="1"/>
    <col min="9989" max="9989" width="12.85546875" style="3" customWidth="1"/>
    <col min="9990" max="9990" width="13" style="3" customWidth="1"/>
    <col min="9991" max="9991" width="9.140625" style="3"/>
    <col min="9992" max="9992" width="19" style="3" bestFit="1" customWidth="1"/>
    <col min="9993" max="10238" width="9.140625" style="3"/>
    <col min="10239" max="10240" width="14" style="3" bestFit="1" customWidth="1"/>
    <col min="10241" max="10241" width="14.28515625" style="3" bestFit="1" customWidth="1"/>
    <col min="10242" max="10242" width="12.7109375" style="3" customWidth="1"/>
    <col min="10243" max="10243" width="12.42578125" style="3" customWidth="1"/>
    <col min="10244" max="10244" width="13" style="3" customWidth="1"/>
    <col min="10245" max="10245" width="12.85546875" style="3" customWidth="1"/>
    <col min="10246" max="10246" width="13" style="3" customWidth="1"/>
    <col min="10247" max="10247" width="9.140625" style="3"/>
    <col min="10248" max="10248" width="19" style="3" bestFit="1" customWidth="1"/>
    <col min="10249" max="10494" width="9.140625" style="3"/>
    <col min="10495" max="10496" width="14" style="3" bestFit="1" customWidth="1"/>
    <col min="10497" max="10497" width="14.28515625" style="3" bestFit="1" customWidth="1"/>
    <col min="10498" max="10498" width="12.7109375" style="3" customWidth="1"/>
    <col min="10499" max="10499" width="12.42578125" style="3" customWidth="1"/>
    <col min="10500" max="10500" width="13" style="3" customWidth="1"/>
    <col min="10501" max="10501" width="12.85546875" style="3" customWidth="1"/>
    <col min="10502" max="10502" width="13" style="3" customWidth="1"/>
    <col min="10503" max="10503" width="9.140625" style="3"/>
    <col min="10504" max="10504" width="19" style="3" bestFit="1" customWidth="1"/>
    <col min="10505" max="10750" width="9.140625" style="3"/>
    <col min="10751" max="10752" width="14" style="3" bestFit="1" customWidth="1"/>
    <col min="10753" max="10753" width="14.28515625" style="3" bestFit="1" customWidth="1"/>
    <col min="10754" max="10754" width="12.7109375" style="3" customWidth="1"/>
    <col min="10755" max="10755" width="12.42578125" style="3" customWidth="1"/>
    <col min="10756" max="10756" width="13" style="3" customWidth="1"/>
    <col min="10757" max="10757" width="12.85546875" style="3" customWidth="1"/>
    <col min="10758" max="10758" width="13" style="3" customWidth="1"/>
    <col min="10759" max="10759" width="9.140625" style="3"/>
    <col min="10760" max="10760" width="19" style="3" bestFit="1" customWidth="1"/>
    <col min="10761" max="11006" width="9.140625" style="3"/>
    <col min="11007" max="11008" width="14" style="3" bestFit="1" customWidth="1"/>
    <col min="11009" max="11009" width="14.28515625" style="3" bestFit="1" customWidth="1"/>
    <col min="11010" max="11010" width="12.7109375" style="3" customWidth="1"/>
    <col min="11011" max="11011" width="12.42578125" style="3" customWidth="1"/>
    <col min="11012" max="11012" width="13" style="3" customWidth="1"/>
    <col min="11013" max="11013" width="12.85546875" style="3" customWidth="1"/>
    <col min="11014" max="11014" width="13" style="3" customWidth="1"/>
    <col min="11015" max="11015" width="9.140625" style="3"/>
    <col min="11016" max="11016" width="19" style="3" bestFit="1" customWidth="1"/>
    <col min="11017" max="11262" width="9.140625" style="3"/>
    <col min="11263" max="11264" width="14" style="3" bestFit="1" customWidth="1"/>
    <col min="11265" max="11265" width="14.28515625" style="3" bestFit="1" customWidth="1"/>
    <col min="11266" max="11266" width="12.7109375" style="3" customWidth="1"/>
    <col min="11267" max="11267" width="12.42578125" style="3" customWidth="1"/>
    <col min="11268" max="11268" width="13" style="3" customWidth="1"/>
    <col min="11269" max="11269" width="12.85546875" style="3" customWidth="1"/>
    <col min="11270" max="11270" width="13" style="3" customWidth="1"/>
    <col min="11271" max="11271" width="9.140625" style="3"/>
    <col min="11272" max="11272" width="19" style="3" bestFit="1" customWidth="1"/>
    <col min="11273" max="11518" width="9.140625" style="3"/>
    <col min="11519" max="11520" width="14" style="3" bestFit="1" customWidth="1"/>
    <col min="11521" max="11521" width="14.28515625" style="3" bestFit="1" customWidth="1"/>
    <col min="11522" max="11522" width="12.7109375" style="3" customWidth="1"/>
    <col min="11523" max="11523" width="12.42578125" style="3" customWidth="1"/>
    <col min="11524" max="11524" width="13" style="3" customWidth="1"/>
    <col min="11525" max="11525" width="12.85546875" style="3" customWidth="1"/>
    <col min="11526" max="11526" width="13" style="3" customWidth="1"/>
    <col min="11527" max="11527" width="9.140625" style="3"/>
    <col min="11528" max="11528" width="19" style="3" bestFit="1" customWidth="1"/>
    <col min="11529" max="11774" width="9.140625" style="3"/>
    <col min="11775" max="11776" width="14" style="3" bestFit="1" customWidth="1"/>
    <col min="11777" max="11777" width="14.28515625" style="3" bestFit="1" customWidth="1"/>
    <col min="11778" max="11778" width="12.7109375" style="3" customWidth="1"/>
    <col min="11779" max="11779" width="12.42578125" style="3" customWidth="1"/>
    <col min="11780" max="11780" width="13" style="3" customWidth="1"/>
    <col min="11781" max="11781" width="12.85546875" style="3" customWidth="1"/>
    <col min="11782" max="11782" width="13" style="3" customWidth="1"/>
    <col min="11783" max="11783" width="9.140625" style="3"/>
    <col min="11784" max="11784" width="19" style="3" bestFit="1" customWidth="1"/>
    <col min="11785" max="12030" width="9.140625" style="3"/>
    <col min="12031" max="12032" width="14" style="3" bestFit="1" customWidth="1"/>
    <col min="12033" max="12033" width="14.28515625" style="3" bestFit="1" customWidth="1"/>
    <col min="12034" max="12034" width="12.7109375" style="3" customWidth="1"/>
    <col min="12035" max="12035" width="12.42578125" style="3" customWidth="1"/>
    <col min="12036" max="12036" width="13" style="3" customWidth="1"/>
    <col min="12037" max="12037" width="12.85546875" style="3" customWidth="1"/>
    <col min="12038" max="12038" width="13" style="3" customWidth="1"/>
    <col min="12039" max="12039" width="9.140625" style="3"/>
    <col min="12040" max="12040" width="19" style="3" bestFit="1" customWidth="1"/>
    <col min="12041" max="12286" width="9.140625" style="3"/>
    <col min="12287" max="12288" width="14" style="3" bestFit="1" customWidth="1"/>
    <col min="12289" max="12289" width="14.28515625" style="3" bestFit="1" customWidth="1"/>
    <col min="12290" max="12290" width="12.7109375" style="3" customWidth="1"/>
    <col min="12291" max="12291" width="12.42578125" style="3" customWidth="1"/>
    <col min="12292" max="12292" width="13" style="3" customWidth="1"/>
    <col min="12293" max="12293" width="12.85546875" style="3" customWidth="1"/>
    <col min="12294" max="12294" width="13" style="3" customWidth="1"/>
    <col min="12295" max="12295" width="9.140625" style="3"/>
    <col min="12296" max="12296" width="19" style="3" bestFit="1" customWidth="1"/>
    <col min="12297" max="12542" width="9.140625" style="3"/>
    <col min="12543" max="12544" width="14" style="3" bestFit="1" customWidth="1"/>
    <col min="12545" max="12545" width="14.28515625" style="3" bestFit="1" customWidth="1"/>
    <col min="12546" max="12546" width="12.7109375" style="3" customWidth="1"/>
    <col min="12547" max="12547" width="12.42578125" style="3" customWidth="1"/>
    <col min="12548" max="12548" width="13" style="3" customWidth="1"/>
    <col min="12549" max="12549" width="12.85546875" style="3" customWidth="1"/>
    <col min="12550" max="12550" width="13" style="3" customWidth="1"/>
    <col min="12551" max="12551" width="9.140625" style="3"/>
    <col min="12552" max="12552" width="19" style="3" bestFit="1" customWidth="1"/>
    <col min="12553" max="12798" width="9.140625" style="3"/>
    <col min="12799" max="12800" width="14" style="3" bestFit="1" customWidth="1"/>
    <col min="12801" max="12801" width="14.28515625" style="3" bestFit="1" customWidth="1"/>
    <col min="12802" max="12802" width="12.7109375" style="3" customWidth="1"/>
    <col min="12803" max="12803" width="12.42578125" style="3" customWidth="1"/>
    <col min="12804" max="12804" width="13" style="3" customWidth="1"/>
    <col min="12805" max="12805" width="12.85546875" style="3" customWidth="1"/>
    <col min="12806" max="12806" width="13" style="3" customWidth="1"/>
    <col min="12807" max="12807" width="9.140625" style="3"/>
    <col min="12808" max="12808" width="19" style="3" bestFit="1" customWidth="1"/>
    <col min="12809" max="13054" width="9.140625" style="3"/>
    <col min="13055" max="13056" width="14" style="3" bestFit="1" customWidth="1"/>
    <col min="13057" max="13057" width="14.28515625" style="3" bestFit="1" customWidth="1"/>
    <col min="13058" max="13058" width="12.7109375" style="3" customWidth="1"/>
    <col min="13059" max="13059" width="12.42578125" style="3" customWidth="1"/>
    <col min="13060" max="13060" width="13" style="3" customWidth="1"/>
    <col min="13061" max="13061" width="12.85546875" style="3" customWidth="1"/>
    <col min="13062" max="13062" width="13" style="3" customWidth="1"/>
    <col min="13063" max="13063" width="9.140625" style="3"/>
    <col min="13064" max="13064" width="19" style="3" bestFit="1" customWidth="1"/>
    <col min="13065" max="13310" width="9.140625" style="3"/>
    <col min="13311" max="13312" width="14" style="3" bestFit="1" customWidth="1"/>
    <col min="13313" max="13313" width="14.28515625" style="3" bestFit="1" customWidth="1"/>
    <col min="13314" max="13314" width="12.7109375" style="3" customWidth="1"/>
    <col min="13315" max="13315" width="12.42578125" style="3" customWidth="1"/>
    <col min="13316" max="13316" width="13" style="3" customWidth="1"/>
    <col min="13317" max="13317" width="12.85546875" style="3" customWidth="1"/>
    <col min="13318" max="13318" width="13" style="3" customWidth="1"/>
    <col min="13319" max="13319" width="9.140625" style="3"/>
    <col min="13320" max="13320" width="19" style="3" bestFit="1" customWidth="1"/>
    <col min="13321" max="13566" width="9.140625" style="3"/>
    <col min="13567" max="13568" width="14" style="3" bestFit="1" customWidth="1"/>
    <col min="13569" max="13569" width="14.28515625" style="3" bestFit="1" customWidth="1"/>
    <col min="13570" max="13570" width="12.7109375" style="3" customWidth="1"/>
    <col min="13571" max="13571" width="12.42578125" style="3" customWidth="1"/>
    <col min="13572" max="13572" width="13" style="3" customWidth="1"/>
    <col min="13573" max="13573" width="12.85546875" style="3" customWidth="1"/>
    <col min="13574" max="13574" width="13" style="3" customWidth="1"/>
    <col min="13575" max="13575" width="9.140625" style="3"/>
    <col min="13576" max="13576" width="19" style="3" bestFit="1" customWidth="1"/>
    <col min="13577" max="13822" width="9.140625" style="3"/>
    <col min="13823" max="13824" width="14" style="3" bestFit="1" customWidth="1"/>
    <col min="13825" max="13825" width="14.28515625" style="3" bestFit="1" customWidth="1"/>
    <col min="13826" max="13826" width="12.7109375" style="3" customWidth="1"/>
    <col min="13827" max="13827" width="12.42578125" style="3" customWidth="1"/>
    <col min="13828" max="13828" width="13" style="3" customWidth="1"/>
    <col min="13829" max="13829" width="12.85546875" style="3" customWidth="1"/>
    <col min="13830" max="13830" width="13" style="3" customWidth="1"/>
    <col min="13831" max="13831" width="9.140625" style="3"/>
    <col min="13832" max="13832" width="19" style="3" bestFit="1" customWidth="1"/>
    <col min="13833" max="14078" width="9.140625" style="3"/>
    <col min="14079" max="14080" width="14" style="3" bestFit="1" customWidth="1"/>
    <col min="14081" max="14081" width="14.28515625" style="3" bestFit="1" customWidth="1"/>
    <col min="14082" max="14082" width="12.7109375" style="3" customWidth="1"/>
    <col min="14083" max="14083" width="12.42578125" style="3" customWidth="1"/>
    <col min="14084" max="14084" width="13" style="3" customWidth="1"/>
    <col min="14085" max="14085" width="12.85546875" style="3" customWidth="1"/>
    <col min="14086" max="14086" width="13" style="3" customWidth="1"/>
    <col min="14087" max="14087" width="9.140625" style="3"/>
    <col min="14088" max="14088" width="19" style="3" bestFit="1" customWidth="1"/>
    <col min="14089" max="14334" width="9.140625" style="3"/>
    <col min="14335" max="14336" width="14" style="3" bestFit="1" customWidth="1"/>
    <col min="14337" max="14337" width="14.28515625" style="3" bestFit="1" customWidth="1"/>
    <col min="14338" max="14338" width="12.7109375" style="3" customWidth="1"/>
    <col min="14339" max="14339" width="12.42578125" style="3" customWidth="1"/>
    <col min="14340" max="14340" width="13" style="3" customWidth="1"/>
    <col min="14341" max="14341" width="12.85546875" style="3" customWidth="1"/>
    <col min="14342" max="14342" width="13" style="3" customWidth="1"/>
    <col min="14343" max="14343" width="9.140625" style="3"/>
    <col min="14344" max="14344" width="19" style="3" bestFit="1" customWidth="1"/>
    <col min="14345" max="14590" width="9.140625" style="3"/>
    <col min="14591" max="14592" width="14" style="3" bestFit="1" customWidth="1"/>
    <col min="14593" max="14593" width="14.28515625" style="3" bestFit="1" customWidth="1"/>
    <col min="14594" max="14594" width="12.7109375" style="3" customWidth="1"/>
    <col min="14595" max="14595" width="12.42578125" style="3" customWidth="1"/>
    <col min="14596" max="14596" width="13" style="3" customWidth="1"/>
    <col min="14597" max="14597" width="12.85546875" style="3" customWidth="1"/>
    <col min="14598" max="14598" width="13" style="3" customWidth="1"/>
    <col min="14599" max="14599" width="9.140625" style="3"/>
    <col min="14600" max="14600" width="19" style="3" bestFit="1" customWidth="1"/>
    <col min="14601" max="14846" width="9.140625" style="3"/>
    <col min="14847" max="14848" width="14" style="3" bestFit="1" customWidth="1"/>
    <col min="14849" max="14849" width="14.28515625" style="3" bestFit="1" customWidth="1"/>
    <col min="14850" max="14850" width="12.7109375" style="3" customWidth="1"/>
    <col min="14851" max="14851" width="12.42578125" style="3" customWidth="1"/>
    <col min="14852" max="14852" width="13" style="3" customWidth="1"/>
    <col min="14853" max="14853" width="12.85546875" style="3" customWidth="1"/>
    <col min="14854" max="14854" width="13" style="3" customWidth="1"/>
    <col min="14855" max="14855" width="9.140625" style="3"/>
    <col min="14856" max="14856" width="19" style="3" bestFit="1" customWidth="1"/>
    <col min="14857" max="15102" width="9.140625" style="3"/>
    <col min="15103" max="15104" width="14" style="3" bestFit="1" customWidth="1"/>
    <col min="15105" max="15105" width="14.28515625" style="3" bestFit="1" customWidth="1"/>
    <col min="15106" max="15106" width="12.7109375" style="3" customWidth="1"/>
    <col min="15107" max="15107" width="12.42578125" style="3" customWidth="1"/>
    <col min="15108" max="15108" width="13" style="3" customWidth="1"/>
    <col min="15109" max="15109" width="12.85546875" style="3" customWidth="1"/>
    <col min="15110" max="15110" width="13" style="3" customWidth="1"/>
    <col min="15111" max="15111" width="9.140625" style="3"/>
    <col min="15112" max="15112" width="19" style="3" bestFit="1" customWidth="1"/>
    <col min="15113" max="15358" width="9.140625" style="3"/>
    <col min="15359" max="15360" width="14" style="3" bestFit="1" customWidth="1"/>
    <col min="15361" max="15361" width="14.28515625" style="3" bestFit="1" customWidth="1"/>
    <col min="15362" max="15362" width="12.7109375" style="3" customWidth="1"/>
    <col min="15363" max="15363" width="12.42578125" style="3" customWidth="1"/>
    <col min="15364" max="15364" width="13" style="3" customWidth="1"/>
    <col min="15365" max="15365" width="12.85546875" style="3" customWidth="1"/>
    <col min="15366" max="15366" width="13" style="3" customWidth="1"/>
    <col min="15367" max="15367" width="9.140625" style="3"/>
    <col min="15368" max="15368" width="19" style="3" bestFit="1" customWidth="1"/>
    <col min="15369" max="15614" width="9.140625" style="3"/>
    <col min="15615" max="15616" width="14" style="3" bestFit="1" customWidth="1"/>
    <col min="15617" max="15617" width="14.28515625" style="3" bestFit="1" customWidth="1"/>
    <col min="15618" max="15618" width="12.7109375" style="3" customWidth="1"/>
    <col min="15619" max="15619" width="12.42578125" style="3" customWidth="1"/>
    <col min="15620" max="15620" width="13" style="3" customWidth="1"/>
    <col min="15621" max="15621" width="12.85546875" style="3" customWidth="1"/>
    <col min="15622" max="15622" width="13" style="3" customWidth="1"/>
    <col min="15623" max="15623" width="9.140625" style="3"/>
    <col min="15624" max="15624" width="19" style="3" bestFit="1" customWidth="1"/>
    <col min="15625" max="15870" width="9.140625" style="3"/>
    <col min="15871" max="15872" width="14" style="3" bestFit="1" customWidth="1"/>
    <col min="15873" max="15873" width="14.28515625" style="3" bestFit="1" customWidth="1"/>
    <col min="15874" max="15874" width="12.7109375" style="3" customWidth="1"/>
    <col min="15875" max="15875" width="12.42578125" style="3" customWidth="1"/>
    <col min="15876" max="15876" width="13" style="3" customWidth="1"/>
    <col min="15877" max="15877" width="12.85546875" style="3" customWidth="1"/>
    <col min="15878" max="15878" width="13" style="3" customWidth="1"/>
    <col min="15879" max="15879" width="9.140625" style="3"/>
    <col min="15880" max="15880" width="19" style="3" bestFit="1" customWidth="1"/>
    <col min="15881" max="16126" width="9.140625" style="3"/>
    <col min="16127" max="16128" width="14" style="3" bestFit="1" customWidth="1"/>
    <col min="16129" max="16129" width="14.28515625" style="3" bestFit="1" customWidth="1"/>
    <col min="16130" max="16130" width="12.7109375" style="3" customWidth="1"/>
    <col min="16131" max="16131" width="12.42578125" style="3" customWidth="1"/>
    <col min="16132" max="16132" width="13" style="3" customWidth="1"/>
    <col min="16133" max="16133" width="12.85546875" style="3" customWidth="1"/>
    <col min="16134" max="16134" width="13" style="3" customWidth="1"/>
    <col min="16135" max="16135" width="9.140625" style="3"/>
    <col min="16136" max="16136" width="19" style="3" bestFit="1" customWidth="1"/>
    <col min="16137" max="16384" width="9.140625" style="3"/>
  </cols>
  <sheetData>
    <row r="1" spans="1:12" ht="21.75" customHeight="1" thickBot="1" x14ac:dyDescent="0.25">
      <c r="A1" s="543"/>
      <c r="B1" s="571"/>
      <c r="C1" s="571"/>
      <c r="D1" s="571"/>
      <c r="E1" s="571"/>
      <c r="F1" s="571"/>
      <c r="G1" s="571"/>
      <c r="H1" s="571"/>
      <c r="I1" s="571"/>
      <c r="J1" s="641"/>
      <c r="K1" s="87" t="s">
        <v>112</v>
      </c>
      <c r="L1" s="88">
        <v>2021</v>
      </c>
    </row>
    <row r="2" spans="1:12" ht="24.75" customHeight="1" thickBot="1" x14ac:dyDescent="0.25">
      <c r="A2" s="721" t="s">
        <v>156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3"/>
    </row>
    <row r="3" spans="1:12" ht="13.5" thickBot="1" x14ac:dyDescent="0.25">
      <c r="A3" s="453" t="s">
        <v>157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5"/>
    </row>
    <row r="4" spans="1:12" ht="16.5" customHeight="1" x14ac:dyDescent="0.2">
      <c r="A4" s="712" t="s">
        <v>158</v>
      </c>
      <c r="B4" s="713"/>
      <c r="C4" s="713"/>
      <c r="D4" s="714"/>
      <c r="E4" s="688">
        <v>2018</v>
      </c>
      <c r="F4" s="719"/>
      <c r="G4" s="672">
        <v>2019</v>
      </c>
      <c r="H4" s="673"/>
      <c r="I4" s="650">
        <v>2020</v>
      </c>
      <c r="J4" s="651"/>
      <c r="K4" s="650" t="s">
        <v>364</v>
      </c>
      <c r="L4" s="651"/>
    </row>
    <row r="5" spans="1:12" ht="18" customHeight="1" x14ac:dyDescent="0.2">
      <c r="A5" s="715"/>
      <c r="B5" s="716"/>
      <c r="C5" s="717"/>
      <c r="D5" s="718"/>
      <c r="E5" s="84" t="s">
        <v>159</v>
      </c>
      <c r="F5" s="95" t="s">
        <v>160</v>
      </c>
      <c r="G5" s="84" t="s">
        <v>159</v>
      </c>
      <c r="H5" s="85" t="s">
        <v>160</v>
      </c>
      <c r="I5" s="89" t="s">
        <v>159</v>
      </c>
      <c r="J5" s="85" t="s">
        <v>160</v>
      </c>
      <c r="K5" s="89" t="s">
        <v>159</v>
      </c>
      <c r="L5" s="85" t="s">
        <v>160</v>
      </c>
    </row>
    <row r="6" spans="1:12" ht="24.75" customHeight="1" x14ac:dyDescent="0.2">
      <c r="A6" s="679" t="s">
        <v>161</v>
      </c>
      <c r="B6" s="680"/>
      <c r="C6" s="680"/>
      <c r="D6" s="698"/>
      <c r="E6" s="59">
        <v>181755.47</v>
      </c>
      <c r="F6" s="19"/>
      <c r="G6" s="59">
        <v>111423.61</v>
      </c>
      <c r="H6" s="19"/>
      <c r="I6" s="91">
        <v>0</v>
      </c>
      <c r="J6" s="19"/>
      <c r="K6" s="91">
        <v>0</v>
      </c>
      <c r="L6" s="19"/>
    </row>
    <row r="7" spans="1:12" ht="24.75" customHeight="1" x14ac:dyDescent="0.2">
      <c r="A7" s="679" t="s">
        <v>162</v>
      </c>
      <c r="B7" s="680"/>
      <c r="C7" s="680"/>
      <c r="D7" s="698"/>
      <c r="E7" s="59">
        <v>35462.400000000001</v>
      </c>
      <c r="F7" s="19"/>
      <c r="G7" s="59">
        <v>0</v>
      </c>
      <c r="H7" s="19"/>
      <c r="I7" s="91">
        <v>22688.44</v>
      </c>
      <c r="J7" s="19"/>
      <c r="K7" s="91">
        <v>0</v>
      </c>
      <c r="L7" s="19"/>
    </row>
    <row r="8" spans="1:12" ht="24.75" customHeight="1" x14ac:dyDescent="0.2">
      <c r="A8" s="679" t="s">
        <v>163</v>
      </c>
      <c r="B8" s="680"/>
      <c r="C8" s="680"/>
      <c r="D8" s="698"/>
      <c r="E8" s="59">
        <v>404558.17</v>
      </c>
      <c r="F8" s="59">
        <v>394861.08</v>
      </c>
      <c r="G8" s="59">
        <v>462421.16</v>
      </c>
      <c r="H8" s="59">
        <v>449771.66</v>
      </c>
      <c r="I8" s="91">
        <v>446215.88</v>
      </c>
      <c r="J8" s="60">
        <v>443250.75</v>
      </c>
      <c r="K8" s="91">
        <v>189426.21</v>
      </c>
      <c r="L8" s="60"/>
    </row>
    <row r="9" spans="1:12" ht="24.75" customHeight="1" x14ac:dyDescent="0.2">
      <c r="A9" s="679" t="s">
        <v>164</v>
      </c>
      <c r="B9" s="680"/>
      <c r="C9" s="680"/>
      <c r="D9" s="698"/>
      <c r="E9" s="59">
        <v>64274.19</v>
      </c>
      <c r="F9" s="59">
        <v>140413.51999999999</v>
      </c>
      <c r="G9" s="59">
        <v>2784.39</v>
      </c>
      <c r="H9" s="59">
        <v>7919.92</v>
      </c>
      <c r="I9" s="91">
        <v>57507.27</v>
      </c>
      <c r="J9" s="60">
        <v>84314.29</v>
      </c>
      <c r="K9" s="91">
        <v>27971</v>
      </c>
      <c r="L9" s="60"/>
    </row>
    <row r="10" spans="1:12" ht="24.75" customHeight="1" x14ac:dyDescent="0.2">
      <c r="A10" s="679" t="s">
        <v>165</v>
      </c>
      <c r="B10" s="680"/>
      <c r="C10" s="680"/>
      <c r="D10" s="698"/>
      <c r="E10" s="59">
        <v>82199.990000000005</v>
      </c>
      <c r="F10" s="59">
        <v>37479.160000000003</v>
      </c>
      <c r="G10" s="59">
        <v>42581.58</v>
      </c>
      <c r="H10" s="59">
        <v>33380.97</v>
      </c>
      <c r="I10" s="91">
        <v>41813.74</v>
      </c>
      <c r="J10" s="60">
        <v>74608.240000000005</v>
      </c>
      <c r="K10" s="91">
        <v>39170.199999999997</v>
      </c>
      <c r="L10" s="60"/>
    </row>
    <row r="11" spans="1:12" ht="24.75" customHeight="1" x14ac:dyDescent="0.2">
      <c r="A11" s="679" t="s">
        <v>166</v>
      </c>
      <c r="B11" s="680"/>
      <c r="C11" s="680"/>
      <c r="D11" s="698"/>
      <c r="E11" s="59">
        <v>43385.37</v>
      </c>
      <c r="F11" s="59">
        <v>58385.37</v>
      </c>
      <c r="G11" s="59">
        <v>119820.65</v>
      </c>
      <c r="H11" s="59">
        <v>49820.65</v>
      </c>
      <c r="I11" s="91">
        <v>151839.99</v>
      </c>
      <c r="J11" s="60">
        <v>146711.20000000001</v>
      </c>
      <c r="K11" s="91">
        <v>206300.81</v>
      </c>
      <c r="L11" s="60"/>
    </row>
    <row r="12" spans="1:12" ht="24.75" customHeight="1" x14ac:dyDescent="0.2">
      <c r="A12" s="679" t="s">
        <v>167</v>
      </c>
      <c r="B12" s="680"/>
      <c r="C12" s="680"/>
      <c r="D12" s="698"/>
      <c r="E12" s="59">
        <v>0</v>
      </c>
      <c r="F12" s="59">
        <v>0</v>
      </c>
      <c r="G12" s="59">
        <v>0</v>
      </c>
      <c r="H12" s="59">
        <v>0</v>
      </c>
      <c r="I12" s="91">
        <v>0</v>
      </c>
      <c r="J12" s="60">
        <v>0</v>
      </c>
      <c r="K12" s="91">
        <v>0</v>
      </c>
      <c r="L12" s="60"/>
    </row>
    <row r="13" spans="1:12" ht="24.75" customHeight="1" x14ac:dyDescent="0.2">
      <c r="A13" s="699" t="s">
        <v>168</v>
      </c>
      <c r="B13" s="683"/>
      <c r="C13" s="683"/>
      <c r="D13" s="700"/>
      <c r="E13" s="59">
        <v>86272.55</v>
      </c>
      <c r="F13" s="59">
        <v>85263.61</v>
      </c>
      <c r="G13" s="59">
        <v>85870.720000000001</v>
      </c>
      <c r="H13" s="59">
        <v>79089.759999999995</v>
      </c>
      <c r="I13" s="91">
        <v>79910.14</v>
      </c>
      <c r="J13" s="60">
        <v>79869.41</v>
      </c>
      <c r="K13" s="91">
        <v>185100</v>
      </c>
      <c r="L13" s="60"/>
    </row>
    <row r="14" spans="1:12" ht="24.75" customHeight="1" thickBot="1" x14ac:dyDescent="0.25">
      <c r="A14" s="684" t="s">
        <v>169</v>
      </c>
      <c r="B14" s="685"/>
      <c r="C14" s="685"/>
      <c r="D14" s="701"/>
      <c r="E14" s="86">
        <f>SUM(E6:E13)</f>
        <v>897908.14</v>
      </c>
      <c r="F14" s="94">
        <f>SUM(F8:F13)</f>
        <v>716402.74</v>
      </c>
      <c r="G14" s="92">
        <f>SUM(G8:G13)</f>
        <v>713478.5</v>
      </c>
      <c r="H14" s="20">
        <f>SUM(H8:H13)</f>
        <v>619982.96</v>
      </c>
      <c r="I14" s="90">
        <f>SUM(I7:I13)</f>
        <v>799975.46</v>
      </c>
      <c r="J14" s="20">
        <f>SUM(J8:J13)</f>
        <v>828753.89</v>
      </c>
      <c r="K14" s="90">
        <f>SUM(K7:K13)</f>
        <v>647968.22</v>
      </c>
      <c r="L14" s="20"/>
    </row>
    <row r="15" spans="1:12" ht="14.25" customHeight="1" thickBot="1" x14ac:dyDescent="0.25">
      <c r="A15" s="21"/>
      <c r="B15" s="22"/>
      <c r="C15" s="22"/>
      <c r="D15" s="22"/>
      <c r="E15" s="61"/>
      <c r="F15" s="61"/>
      <c r="G15" s="93"/>
      <c r="H15" s="93"/>
      <c r="I15" s="93"/>
      <c r="J15" s="93"/>
      <c r="K15" s="61"/>
      <c r="L15" s="61"/>
    </row>
    <row r="16" spans="1:12" ht="15" customHeight="1" thickBot="1" x14ac:dyDescent="0.25">
      <c r="A16" s="453" t="s">
        <v>170</v>
      </c>
      <c r="B16" s="454"/>
      <c r="C16" s="454"/>
      <c r="D16" s="454"/>
      <c r="E16" s="454"/>
      <c r="F16" s="454"/>
      <c r="G16" s="720"/>
      <c r="H16" s="720"/>
      <c r="I16" s="720"/>
      <c r="J16" s="720"/>
      <c r="K16" s="454"/>
      <c r="L16" s="455"/>
    </row>
    <row r="17" spans="1:12" ht="15" customHeight="1" thickBot="1" x14ac:dyDescent="0.25">
      <c r="A17" s="696" t="s">
        <v>158</v>
      </c>
      <c r="B17" s="697"/>
      <c r="C17" s="697"/>
      <c r="D17" s="708"/>
      <c r="E17" s="688">
        <v>2018</v>
      </c>
      <c r="F17" s="719"/>
      <c r="G17" s="672">
        <v>2019</v>
      </c>
      <c r="H17" s="673"/>
      <c r="I17" s="652">
        <v>2020</v>
      </c>
      <c r="J17" s="653"/>
      <c r="K17" s="650" t="s">
        <v>364</v>
      </c>
      <c r="L17" s="651"/>
    </row>
    <row r="18" spans="1:12" ht="12.75" customHeight="1" x14ac:dyDescent="0.2">
      <c r="A18" s="709"/>
      <c r="B18" s="710"/>
      <c r="C18" s="695"/>
      <c r="D18" s="711"/>
      <c r="E18" s="84" t="s">
        <v>171</v>
      </c>
      <c r="F18" s="95" t="s">
        <v>172</v>
      </c>
      <c r="G18" s="84" t="s">
        <v>171</v>
      </c>
      <c r="H18" s="85" t="s">
        <v>172</v>
      </c>
      <c r="I18" s="106" t="s">
        <v>171</v>
      </c>
      <c r="J18" s="107" t="s">
        <v>172</v>
      </c>
      <c r="K18" s="89" t="s">
        <v>171</v>
      </c>
      <c r="L18" s="85" t="s">
        <v>172</v>
      </c>
    </row>
    <row r="19" spans="1:12" ht="24.75" customHeight="1" x14ac:dyDescent="0.2">
      <c r="A19" s="699" t="s">
        <v>173</v>
      </c>
      <c r="B19" s="683"/>
      <c r="C19" s="683"/>
      <c r="D19" s="700"/>
      <c r="E19" s="59">
        <v>455953.07</v>
      </c>
      <c r="F19" s="59">
        <v>478264.21</v>
      </c>
      <c r="G19" s="59">
        <f>462083.08+6625</f>
        <v>468708.08</v>
      </c>
      <c r="H19" s="59">
        <v>440264.26</v>
      </c>
      <c r="I19" s="91">
        <v>443896.48</v>
      </c>
      <c r="J19" s="60">
        <v>411958.84</v>
      </c>
      <c r="K19" s="91">
        <v>536578.92000000004</v>
      </c>
      <c r="L19" s="60"/>
    </row>
    <row r="20" spans="1:12" ht="24.75" customHeight="1" x14ac:dyDescent="0.2">
      <c r="A20" s="699" t="s">
        <v>174</v>
      </c>
      <c r="B20" s="683"/>
      <c r="C20" s="683"/>
      <c r="D20" s="700"/>
      <c r="E20" s="59">
        <v>139943.6</v>
      </c>
      <c r="F20" s="59">
        <v>198647.77</v>
      </c>
      <c r="G20" s="59">
        <f>151236.14+16063.44</f>
        <v>167299.58000000002</v>
      </c>
      <c r="H20" s="59">
        <v>124298.66</v>
      </c>
      <c r="I20" s="91">
        <v>112153.37</v>
      </c>
      <c r="J20" s="60">
        <v>86701.09</v>
      </c>
      <c r="K20" s="91">
        <v>208300.81</v>
      </c>
      <c r="L20" s="60"/>
    </row>
    <row r="21" spans="1:12" ht="24.75" customHeight="1" x14ac:dyDescent="0.2">
      <c r="A21" s="699" t="s">
        <v>175</v>
      </c>
      <c r="B21" s="683"/>
      <c r="C21" s="683"/>
      <c r="D21" s="700"/>
      <c r="E21" s="59">
        <v>0</v>
      </c>
      <c r="F21" s="59">
        <v>0</v>
      </c>
      <c r="G21" s="59">
        <v>0</v>
      </c>
      <c r="H21" s="59">
        <v>0</v>
      </c>
      <c r="I21" s="91">
        <v>0</v>
      </c>
      <c r="J21" s="60">
        <v>0</v>
      </c>
      <c r="K21" s="91">
        <v>0</v>
      </c>
      <c r="L21" s="60"/>
    </row>
    <row r="22" spans="1:12" ht="24.75" customHeight="1" x14ac:dyDescent="0.2">
      <c r="A22" s="699" t="s">
        <v>176</v>
      </c>
      <c r="B22" s="683"/>
      <c r="C22" s="683"/>
      <c r="D22" s="700"/>
      <c r="E22" s="59">
        <v>27442.49</v>
      </c>
      <c r="F22" s="59">
        <v>27442.49</v>
      </c>
      <c r="G22" s="59">
        <v>20348.23</v>
      </c>
      <c r="H22" s="59">
        <v>20348.23</v>
      </c>
      <c r="I22" s="91">
        <v>17407.439999999999</v>
      </c>
      <c r="J22" s="60">
        <v>7088.81</v>
      </c>
      <c r="K22" s="91">
        <v>17988.490000000002</v>
      </c>
      <c r="L22" s="60"/>
    </row>
    <row r="23" spans="1:12" ht="24.75" customHeight="1" x14ac:dyDescent="0.2">
      <c r="A23" s="699" t="s">
        <v>177</v>
      </c>
      <c r="B23" s="683"/>
      <c r="C23" s="683"/>
      <c r="D23" s="700"/>
      <c r="E23" s="59">
        <v>0</v>
      </c>
      <c r="F23" s="59">
        <v>0</v>
      </c>
      <c r="G23" s="59">
        <v>0</v>
      </c>
      <c r="H23" s="59">
        <v>0</v>
      </c>
      <c r="I23" s="91">
        <v>0</v>
      </c>
      <c r="J23" s="60">
        <v>0</v>
      </c>
      <c r="K23" s="91">
        <v>0</v>
      </c>
      <c r="L23" s="60"/>
    </row>
    <row r="24" spans="1:12" ht="24.75" customHeight="1" x14ac:dyDescent="0.2">
      <c r="A24" s="699" t="s">
        <v>178</v>
      </c>
      <c r="B24" s="683"/>
      <c r="C24" s="683"/>
      <c r="D24" s="700"/>
      <c r="E24" s="59">
        <v>86272.55</v>
      </c>
      <c r="F24" s="59">
        <v>70005.31</v>
      </c>
      <c r="G24" s="59">
        <v>85870.720000000001</v>
      </c>
      <c r="H24" s="59">
        <v>85518.29</v>
      </c>
      <c r="I24" s="91">
        <v>79910.14</v>
      </c>
      <c r="J24" s="60">
        <v>75507.990000000005</v>
      </c>
      <c r="K24" s="91">
        <v>185100</v>
      </c>
      <c r="L24" s="60"/>
    </row>
    <row r="25" spans="1:12" s="23" customFormat="1" ht="24.75" customHeight="1" thickBot="1" x14ac:dyDescent="0.25">
      <c r="A25" s="684" t="s">
        <v>179</v>
      </c>
      <c r="B25" s="685"/>
      <c r="C25" s="685"/>
      <c r="D25" s="701"/>
      <c r="E25" s="86">
        <f t="shared" ref="E25:H25" si="0">SUM(E19:E24)</f>
        <v>709611.71000000008</v>
      </c>
      <c r="F25" s="94">
        <f t="shared" si="0"/>
        <v>774359.78</v>
      </c>
      <c r="G25" s="92">
        <f t="shared" si="0"/>
        <v>742226.61</v>
      </c>
      <c r="H25" s="20">
        <f t="shared" si="0"/>
        <v>670429.44000000006</v>
      </c>
      <c r="I25" s="90">
        <f t="shared" ref="I25" si="1">SUM(I19:I24)</f>
        <v>653367.42999999993</v>
      </c>
      <c r="J25" s="20">
        <f>SUM(J19:J24)</f>
        <v>581256.7300000001</v>
      </c>
      <c r="K25" s="90">
        <f>SUM(K19:K24)</f>
        <v>947968.22</v>
      </c>
      <c r="L25" s="20"/>
    </row>
    <row r="26" spans="1:12" ht="14.25" customHeight="1" thickBot="1" x14ac:dyDescent="0.25">
      <c r="A26" s="21"/>
      <c r="B26" s="22"/>
      <c r="C26" s="22"/>
      <c r="D26" s="22"/>
      <c r="E26" s="61"/>
      <c r="F26" s="61"/>
      <c r="G26" s="93"/>
      <c r="H26" s="93"/>
      <c r="I26" s="93"/>
      <c r="J26" s="93"/>
      <c r="K26" s="61"/>
      <c r="L26" s="61"/>
    </row>
    <row r="27" spans="1:12" ht="14.25" customHeight="1" thickBot="1" x14ac:dyDescent="0.25">
      <c r="A27" s="453" t="s">
        <v>180</v>
      </c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5"/>
    </row>
    <row r="28" spans="1:12" ht="14.25" customHeight="1" x14ac:dyDescent="0.2">
      <c r="A28" s="696" t="s">
        <v>181</v>
      </c>
      <c r="B28" s="697" t="s">
        <v>182</v>
      </c>
      <c r="C28" s="697"/>
      <c r="D28" s="697"/>
      <c r="E28" s="688">
        <v>2018</v>
      </c>
      <c r="F28" s="689"/>
      <c r="G28" s="654">
        <v>2019</v>
      </c>
      <c r="H28" s="651"/>
      <c r="I28" s="654">
        <v>2020</v>
      </c>
      <c r="J28" s="651"/>
      <c r="K28" s="650" t="s">
        <v>364</v>
      </c>
      <c r="L28" s="651"/>
    </row>
    <row r="29" spans="1:12" ht="14.25" customHeight="1" x14ac:dyDescent="0.2">
      <c r="A29" s="694"/>
      <c r="B29" s="695"/>
      <c r="C29" s="695"/>
      <c r="D29" s="695"/>
      <c r="E29" s="77" t="s">
        <v>183</v>
      </c>
      <c r="F29" s="77" t="s">
        <v>184</v>
      </c>
      <c r="G29" s="77" t="s">
        <v>183</v>
      </c>
      <c r="H29" s="77" t="s">
        <v>184</v>
      </c>
      <c r="I29" s="101" t="s">
        <v>183</v>
      </c>
      <c r="J29" s="101" t="s">
        <v>184</v>
      </c>
      <c r="K29" s="62" t="s">
        <v>183</v>
      </c>
      <c r="L29" s="62" t="s">
        <v>184</v>
      </c>
    </row>
    <row r="30" spans="1:12" ht="14.25" customHeight="1" x14ac:dyDescent="0.2">
      <c r="A30" s="24">
        <v>1</v>
      </c>
      <c r="B30" s="683" t="s">
        <v>185</v>
      </c>
      <c r="C30" s="683"/>
      <c r="D30" s="683"/>
      <c r="E30" s="59">
        <v>95140.59</v>
      </c>
      <c r="F30" s="59">
        <v>8463.35</v>
      </c>
      <c r="G30" s="59">
        <v>43457.67</v>
      </c>
      <c r="H30" s="59">
        <v>21284.92</v>
      </c>
      <c r="I30" s="59">
        <v>43694.06</v>
      </c>
      <c r="J30" s="59">
        <v>9348.91</v>
      </c>
      <c r="K30" s="59"/>
      <c r="L30" s="59"/>
    </row>
    <row r="31" spans="1:12" ht="14.25" customHeight="1" x14ac:dyDescent="0.2">
      <c r="A31" s="24">
        <v>2</v>
      </c>
      <c r="B31" s="683" t="s">
        <v>186</v>
      </c>
      <c r="C31" s="683"/>
      <c r="D31" s="683"/>
      <c r="E31" s="59">
        <v>153668.93</v>
      </c>
      <c r="F31" s="59">
        <v>77794.33</v>
      </c>
      <c r="G31" s="59">
        <v>36899.99</v>
      </c>
      <c r="H31" s="59">
        <v>5135.53</v>
      </c>
      <c r="I31" s="59">
        <v>1382.86</v>
      </c>
      <c r="J31" s="59">
        <v>28189.88</v>
      </c>
      <c r="K31" s="59"/>
      <c r="L31" s="59"/>
    </row>
    <row r="32" spans="1:12" ht="14.25" customHeight="1" x14ac:dyDescent="0.2">
      <c r="A32" s="24">
        <v>3</v>
      </c>
      <c r="B32" s="683" t="s">
        <v>187</v>
      </c>
      <c r="C32" s="683"/>
      <c r="D32" s="683"/>
      <c r="E32" s="59">
        <v>4040.71</v>
      </c>
      <c r="F32" s="59">
        <v>2004.31</v>
      </c>
      <c r="G32" s="59">
        <v>48629.54</v>
      </c>
      <c r="H32" s="59">
        <v>2626.16</v>
      </c>
      <c r="I32" s="59">
        <v>17725.09</v>
      </c>
      <c r="J32" s="59">
        <v>39361.51</v>
      </c>
      <c r="K32" s="59"/>
      <c r="L32" s="59"/>
    </row>
    <row r="33" spans="1:16" ht="14.25" customHeight="1" x14ac:dyDescent="0.2">
      <c r="A33" s="24">
        <v>4</v>
      </c>
      <c r="B33" s="683" t="s">
        <v>188</v>
      </c>
      <c r="C33" s="683"/>
      <c r="D33" s="683"/>
      <c r="E33" s="59">
        <v>44636.57</v>
      </c>
      <c r="F33" s="59">
        <v>15000</v>
      </c>
      <c r="G33" s="59">
        <v>0</v>
      </c>
      <c r="H33" s="59">
        <v>0</v>
      </c>
      <c r="I33" s="59">
        <v>75128.789999999994</v>
      </c>
      <c r="J33" s="59">
        <v>45000</v>
      </c>
      <c r="K33" s="59"/>
      <c r="L33" s="59"/>
    </row>
    <row r="34" spans="1:16" ht="14.25" customHeight="1" x14ac:dyDescent="0.2">
      <c r="A34" s="24">
        <v>6</v>
      </c>
      <c r="B34" s="683" t="s">
        <v>189</v>
      </c>
      <c r="C34" s="683"/>
      <c r="D34" s="683"/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/>
      <c r="L34" s="59"/>
    </row>
    <row r="35" spans="1:16" ht="14.25" customHeight="1" x14ac:dyDescent="0.2">
      <c r="A35" s="24">
        <v>9</v>
      </c>
      <c r="B35" s="683" t="s">
        <v>190</v>
      </c>
      <c r="C35" s="683"/>
      <c r="D35" s="683"/>
      <c r="E35" s="59">
        <v>69483.08</v>
      </c>
      <c r="F35" s="59">
        <v>1999.99</v>
      </c>
      <c r="G35" s="59">
        <v>3008.93</v>
      </c>
      <c r="H35" s="59">
        <v>1999.99</v>
      </c>
      <c r="I35" s="59">
        <v>2293.39</v>
      </c>
      <c r="J35" s="59">
        <v>2136.75</v>
      </c>
      <c r="K35" s="59"/>
      <c r="L35" s="59"/>
    </row>
    <row r="36" spans="1:16" s="23" customFormat="1" ht="14.25" customHeight="1" x14ac:dyDescent="0.2">
      <c r="A36" s="692" t="s">
        <v>191</v>
      </c>
      <c r="B36" s="693"/>
      <c r="C36" s="693"/>
      <c r="D36" s="693"/>
      <c r="E36" s="25">
        <f t="shared" ref="E36:H36" si="2">SUM(E30:E35)</f>
        <v>366969.88</v>
      </c>
      <c r="F36" s="25">
        <f t="shared" si="2"/>
        <v>105261.98000000001</v>
      </c>
      <c r="G36" s="25">
        <f t="shared" si="2"/>
        <v>131996.13</v>
      </c>
      <c r="H36" s="25">
        <f t="shared" si="2"/>
        <v>31046.6</v>
      </c>
      <c r="I36" s="25">
        <f t="shared" ref="I36" si="3">SUM(I30:I35)</f>
        <v>140224.19</v>
      </c>
      <c r="J36" s="25">
        <f>SUM(J30:J35)</f>
        <v>124037.05</v>
      </c>
      <c r="K36" s="25">
        <f>SUM(K30:K35)</f>
        <v>0</v>
      </c>
      <c r="L36" s="25"/>
    </row>
    <row r="37" spans="1:16" ht="14.25" customHeight="1" x14ac:dyDescent="0.2">
      <c r="A37" s="694" t="s">
        <v>181</v>
      </c>
      <c r="B37" s="695" t="s">
        <v>192</v>
      </c>
      <c r="C37" s="695"/>
      <c r="D37" s="695"/>
      <c r="E37" s="690">
        <v>2018</v>
      </c>
      <c r="F37" s="691"/>
      <c r="G37" s="642">
        <v>2019</v>
      </c>
      <c r="H37" s="643"/>
      <c r="I37" s="642">
        <v>2020</v>
      </c>
      <c r="J37" s="643"/>
      <c r="K37" s="650" t="s">
        <v>364</v>
      </c>
      <c r="L37" s="651"/>
    </row>
    <row r="38" spans="1:16" ht="14.25" customHeight="1" x14ac:dyDescent="0.2">
      <c r="A38" s="694"/>
      <c r="B38" s="695"/>
      <c r="C38" s="695"/>
      <c r="D38" s="695"/>
      <c r="E38" s="77" t="s">
        <v>193</v>
      </c>
      <c r="F38" s="77" t="s">
        <v>194</v>
      </c>
      <c r="G38" s="77" t="s">
        <v>193</v>
      </c>
      <c r="H38" s="77" t="s">
        <v>194</v>
      </c>
      <c r="I38" s="101" t="s">
        <v>193</v>
      </c>
      <c r="J38" s="101" t="s">
        <v>194</v>
      </c>
      <c r="K38" s="62" t="s">
        <v>193</v>
      </c>
      <c r="L38" s="62" t="s">
        <v>194</v>
      </c>
    </row>
    <row r="39" spans="1:16" ht="14.25" customHeight="1" x14ac:dyDescent="0.2">
      <c r="A39" s="24">
        <v>1</v>
      </c>
      <c r="B39" s="683" t="s">
        <v>195</v>
      </c>
      <c r="C39" s="683"/>
      <c r="D39" s="683"/>
      <c r="E39" s="59">
        <v>345623.63</v>
      </c>
      <c r="F39" s="59">
        <v>203381.54</v>
      </c>
      <c r="G39" s="59">
        <v>312848.42</v>
      </c>
      <c r="H39" s="59">
        <v>156542.10999999999</v>
      </c>
      <c r="I39" s="74">
        <v>197990.99</v>
      </c>
      <c r="J39" s="74">
        <v>116957.11</v>
      </c>
      <c r="K39" s="74"/>
      <c r="L39" s="76"/>
    </row>
    <row r="40" spans="1:16" ht="14.25" customHeight="1" x14ac:dyDescent="0.2">
      <c r="A40" s="24">
        <v>2</v>
      </c>
      <c r="B40" s="683" t="s">
        <v>196</v>
      </c>
      <c r="C40" s="683"/>
      <c r="D40" s="683"/>
      <c r="E40" s="59">
        <v>123561.7</v>
      </c>
      <c r="F40" s="59">
        <v>106947.34</v>
      </c>
      <c r="G40" s="59">
        <v>64236.54</v>
      </c>
      <c r="H40" s="59">
        <v>43277.17</v>
      </c>
      <c r="I40" s="74">
        <v>93887.47</v>
      </c>
      <c r="J40" s="74">
        <v>65750.67</v>
      </c>
      <c r="K40" s="74"/>
      <c r="L40" s="76"/>
      <c r="P40" s="73"/>
    </row>
    <row r="41" spans="1:16" ht="14.25" customHeight="1" x14ac:dyDescent="0.2">
      <c r="A41" s="24">
        <v>3</v>
      </c>
      <c r="B41" s="683" t="s">
        <v>197</v>
      </c>
      <c r="C41" s="683"/>
      <c r="D41" s="683"/>
      <c r="E41" s="59">
        <v>0</v>
      </c>
      <c r="F41" s="59">
        <v>0</v>
      </c>
      <c r="G41" s="59">
        <v>0</v>
      </c>
      <c r="H41" s="59">
        <v>0</v>
      </c>
      <c r="I41" s="74">
        <v>0</v>
      </c>
      <c r="J41" s="74">
        <v>0</v>
      </c>
      <c r="K41" s="74"/>
      <c r="L41" s="59"/>
      <c r="P41" s="73"/>
    </row>
    <row r="42" spans="1:16" ht="14.25" customHeight="1" x14ac:dyDescent="0.2">
      <c r="A42" s="24">
        <v>4</v>
      </c>
      <c r="B42" s="683" t="s">
        <v>198</v>
      </c>
      <c r="C42" s="683"/>
      <c r="D42" s="683"/>
      <c r="E42" s="59">
        <v>0</v>
      </c>
      <c r="F42" s="59">
        <v>0</v>
      </c>
      <c r="G42" s="59">
        <v>0</v>
      </c>
      <c r="H42" s="59">
        <v>0</v>
      </c>
      <c r="I42" s="74">
        <v>10318.629999999999</v>
      </c>
      <c r="J42" s="74">
        <v>0</v>
      </c>
      <c r="K42" s="74"/>
      <c r="L42" s="59"/>
    </row>
    <row r="43" spans="1:16" ht="14.25" customHeight="1" x14ac:dyDescent="0.2">
      <c r="A43" s="24">
        <v>5</v>
      </c>
      <c r="B43" s="683" t="s">
        <v>199</v>
      </c>
      <c r="C43" s="683"/>
      <c r="D43" s="683"/>
      <c r="E43" s="59">
        <v>0</v>
      </c>
      <c r="F43" s="59">
        <v>0</v>
      </c>
      <c r="G43" s="59">
        <v>0</v>
      </c>
      <c r="H43" s="59">
        <v>0</v>
      </c>
      <c r="I43" s="75">
        <v>0</v>
      </c>
      <c r="J43" s="74">
        <v>0</v>
      </c>
      <c r="K43" s="75"/>
      <c r="L43" s="59"/>
    </row>
    <row r="44" spans="1:16" ht="14.25" customHeight="1" x14ac:dyDescent="0.2">
      <c r="A44" s="24">
        <v>7</v>
      </c>
      <c r="B44" s="683" t="s">
        <v>190</v>
      </c>
      <c r="C44" s="683"/>
      <c r="D44" s="683"/>
      <c r="E44" s="59">
        <v>74581.210000000006</v>
      </c>
      <c r="F44" s="59">
        <v>1281.45</v>
      </c>
      <c r="G44" s="59">
        <v>21393.68</v>
      </c>
      <c r="H44" s="59">
        <v>16354.43</v>
      </c>
      <c r="I44" s="74">
        <v>18602.46</v>
      </c>
      <c r="J44" s="74">
        <v>5008.82</v>
      </c>
      <c r="K44" s="74"/>
      <c r="L44" s="76"/>
    </row>
    <row r="45" spans="1:16" s="23" customFormat="1" ht="14.25" customHeight="1" thickBot="1" x14ac:dyDescent="0.25">
      <c r="A45" s="684" t="s">
        <v>200</v>
      </c>
      <c r="B45" s="685"/>
      <c r="C45" s="685"/>
      <c r="D45" s="685"/>
      <c r="E45" s="20">
        <f t="shared" ref="E45:H45" si="4">SUM(E39:E44)</f>
        <v>543766.54</v>
      </c>
      <c r="F45" s="20">
        <f t="shared" si="4"/>
        <v>311610.33</v>
      </c>
      <c r="G45" s="20">
        <f t="shared" si="4"/>
        <v>398478.63999999996</v>
      </c>
      <c r="H45" s="20">
        <f t="shared" si="4"/>
        <v>216173.70999999996</v>
      </c>
      <c r="I45" s="20">
        <f t="shared" ref="I45" si="5">SUM(I39:I44)</f>
        <v>320799.55</v>
      </c>
      <c r="J45" s="20">
        <f>SUM(J39:J44)</f>
        <v>187716.6</v>
      </c>
      <c r="K45" s="20">
        <f>SUM(K39:K44)</f>
        <v>0</v>
      </c>
      <c r="L45" s="20"/>
    </row>
    <row r="46" spans="1:16" ht="14.25" customHeight="1" thickBot="1" x14ac:dyDescent="0.25">
      <c r="A46" s="21"/>
      <c r="B46" s="22"/>
      <c r="C46" s="22"/>
      <c r="D46" s="22"/>
      <c r="E46" s="61"/>
      <c r="F46" s="61"/>
      <c r="G46" s="61"/>
      <c r="H46" s="61"/>
      <c r="I46" s="61"/>
      <c r="J46" s="61"/>
      <c r="K46" s="61"/>
      <c r="L46" s="61"/>
    </row>
    <row r="47" spans="1:16" ht="15.75" customHeight="1" thickBot="1" x14ac:dyDescent="0.25">
      <c r="A47" s="453" t="s">
        <v>201</v>
      </c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5"/>
    </row>
    <row r="48" spans="1:16" ht="15.75" customHeight="1" x14ac:dyDescent="0.2">
      <c r="A48" s="686" t="s">
        <v>115</v>
      </c>
      <c r="B48" s="687"/>
      <c r="C48" s="687"/>
      <c r="D48" s="687"/>
      <c r="E48" s="688">
        <v>2018</v>
      </c>
      <c r="F48" s="689"/>
      <c r="G48" s="654">
        <v>2019</v>
      </c>
      <c r="H48" s="651"/>
      <c r="I48" s="654">
        <v>2020</v>
      </c>
      <c r="J48" s="651"/>
      <c r="K48" s="654">
        <v>2021</v>
      </c>
      <c r="L48" s="651"/>
    </row>
    <row r="49" spans="1:14" ht="28.5" customHeight="1" x14ac:dyDescent="0.2">
      <c r="A49" s="679" t="s">
        <v>202</v>
      </c>
      <c r="B49" s="680"/>
      <c r="C49" s="680"/>
      <c r="D49" s="680"/>
      <c r="E49" s="674">
        <v>64274.19</v>
      </c>
      <c r="F49" s="675"/>
      <c r="G49" s="674">
        <v>2784.39</v>
      </c>
      <c r="H49" s="675"/>
      <c r="I49" s="647">
        <v>79183.28</v>
      </c>
      <c r="J49" s="648"/>
      <c r="K49" s="647"/>
      <c r="L49" s="648"/>
    </row>
    <row r="50" spans="1:14" ht="24.75" customHeight="1" x14ac:dyDescent="0.2">
      <c r="A50" s="679" t="s">
        <v>203</v>
      </c>
      <c r="B50" s="680"/>
      <c r="C50" s="680"/>
      <c r="D50" s="680"/>
      <c r="E50" s="674">
        <v>10682.07</v>
      </c>
      <c r="F50" s="675"/>
      <c r="G50" s="674">
        <v>8051.56</v>
      </c>
      <c r="H50" s="675"/>
      <c r="I50" s="647">
        <v>5555.19</v>
      </c>
      <c r="J50" s="648"/>
      <c r="K50" s="647"/>
      <c r="L50" s="648"/>
    </row>
    <row r="51" spans="1:14" ht="24.75" customHeight="1" x14ac:dyDescent="0.2">
      <c r="A51" s="679" t="s">
        <v>204</v>
      </c>
      <c r="B51" s="680"/>
      <c r="C51" s="680"/>
      <c r="D51" s="680"/>
      <c r="E51" s="674">
        <v>99656.31</v>
      </c>
      <c r="F51" s="675"/>
      <c r="G51" s="674">
        <v>88749.54</v>
      </c>
      <c r="H51" s="675"/>
      <c r="I51" s="655">
        <v>127161.2</v>
      </c>
      <c r="J51" s="656"/>
      <c r="K51" s="647"/>
      <c r="L51" s="648"/>
    </row>
    <row r="52" spans="1:14" ht="24" customHeight="1" x14ac:dyDescent="0.2">
      <c r="A52" s="679" t="s">
        <v>205</v>
      </c>
      <c r="B52" s="680"/>
      <c r="C52" s="680"/>
      <c r="D52" s="680"/>
      <c r="E52" s="674">
        <v>27442.49</v>
      </c>
      <c r="F52" s="675"/>
      <c r="G52" s="674">
        <v>20348.23</v>
      </c>
      <c r="H52" s="675"/>
      <c r="I52" s="647">
        <v>17407.439999999999</v>
      </c>
      <c r="J52" s="648"/>
      <c r="K52" s="647"/>
      <c r="L52" s="648"/>
    </row>
    <row r="53" spans="1:14" ht="22.5" customHeight="1" thickBot="1" x14ac:dyDescent="0.25">
      <c r="A53" s="681" t="s">
        <v>206</v>
      </c>
      <c r="B53" s="682"/>
      <c r="C53" s="682"/>
      <c r="D53" s="682"/>
      <c r="E53" s="676">
        <v>0</v>
      </c>
      <c r="F53" s="677"/>
      <c r="G53" s="676">
        <v>0</v>
      </c>
      <c r="H53" s="677"/>
      <c r="I53" s="647">
        <v>0</v>
      </c>
      <c r="J53" s="648"/>
      <c r="K53" s="647">
        <v>0</v>
      </c>
      <c r="L53" s="648"/>
    </row>
    <row r="54" spans="1:14" ht="12.75" customHeight="1" x14ac:dyDescent="0.2">
      <c r="A54" s="702" t="s">
        <v>156</v>
      </c>
      <c r="B54" s="703"/>
      <c r="C54" s="703"/>
      <c r="D54" s="703"/>
      <c r="E54" s="703"/>
      <c r="F54" s="703"/>
      <c r="G54" s="703"/>
      <c r="H54" s="703"/>
      <c r="I54" s="703"/>
      <c r="J54" s="703"/>
      <c r="K54" s="703"/>
      <c r="L54" s="704"/>
    </row>
    <row r="55" spans="1:14" ht="12.75" customHeight="1" thickBot="1" x14ac:dyDescent="0.25">
      <c r="A55" s="705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7"/>
    </row>
    <row r="56" spans="1:14" ht="15.75" customHeight="1" x14ac:dyDescent="0.2">
      <c r="A56" s="724" t="s">
        <v>207</v>
      </c>
      <c r="B56" s="725"/>
      <c r="C56" s="725"/>
      <c r="D56" s="725"/>
      <c r="E56" s="725"/>
      <c r="F56" s="725"/>
      <c r="G56" s="725"/>
      <c r="H56" s="725"/>
      <c r="I56" s="725"/>
      <c r="J56" s="725"/>
      <c r="K56" s="725"/>
      <c r="L56" s="725"/>
    </row>
    <row r="57" spans="1:14" x14ac:dyDescent="0.2">
      <c r="A57" s="668" t="s">
        <v>115</v>
      </c>
      <c r="B57" s="669"/>
      <c r="C57" s="669"/>
      <c r="D57" s="669"/>
      <c r="E57" s="642">
        <v>2018</v>
      </c>
      <c r="F57" s="643"/>
      <c r="G57" s="642">
        <v>2019</v>
      </c>
      <c r="H57" s="643"/>
      <c r="I57" s="642">
        <v>2020</v>
      </c>
      <c r="J57" s="643"/>
      <c r="K57" s="642">
        <v>2021</v>
      </c>
      <c r="L57" s="643"/>
    </row>
    <row r="58" spans="1:14" ht="12.75" customHeight="1" x14ac:dyDescent="0.2">
      <c r="A58" s="666" t="s">
        <v>208</v>
      </c>
      <c r="B58" s="667"/>
      <c r="C58" s="667"/>
      <c r="D58" s="667"/>
      <c r="E58" s="640">
        <f>(E8+E10)/SUM(E8:E10)</f>
        <v>0.88335677569565563</v>
      </c>
      <c r="F58" s="649"/>
      <c r="G58" s="640">
        <f>(G8+G10)/SUM(G8:G10)</f>
        <v>0.99451661959215076</v>
      </c>
      <c r="H58" s="649"/>
      <c r="I58" s="640">
        <f>(I8+I10)/SUM(I8:I10)</f>
        <v>0.89458591883676275</v>
      </c>
      <c r="J58" s="649"/>
      <c r="K58" s="640">
        <f>(K8+K10)/SUM(K8:K10)</f>
        <v>0.89097991829905443</v>
      </c>
      <c r="L58" s="649"/>
    </row>
    <row r="59" spans="1:14" ht="12.75" customHeight="1" x14ac:dyDescent="0.2">
      <c r="A59" s="663" t="s">
        <v>209</v>
      </c>
      <c r="B59" s="664"/>
      <c r="C59" s="664"/>
      <c r="D59" s="664"/>
      <c r="E59" s="640"/>
      <c r="F59" s="649"/>
      <c r="G59" s="640"/>
      <c r="H59" s="649"/>
      <c r="I59" s="640"/>
      <c r="J59" s="649"/>
      <c r="K59" s="640"/>
      <c r="L59" s="649"/>
    </row>
    <row r="60" spans="1:14" ht="12.75" customHeight="1" x14ac:dyDescent="0.2">
      <c r="A60" s="665" t="s">
        <v>210</v>
      </c>
      <c r="B60" s="664"/>
      <c r="C60" s="664"/>
      <c r="D60" s="664"/>
      <c r="E60" s="640"/>
      <c r="F60" s="649"/>
      <c r="G60" s="640"/>
      <c r="H60" s="649"/>
      <c r="I60" s="640"/>
      <c r="J60" s="649"/>
      <c r="K60" s="640"/>
      <c r="L60" s="649"/>
    </row>
    <row r="61" spans="1:14" ht="12.75" customHeight="1" x14ac:dyDescent="0.2">
      <c r="A61" s="666" t="s">
        <v>211</v>
      </c>
      <c r="B61" s="667"/>
      <c r="C61" s="667"/>
      <c r="D61" s="667"/>
      <c r="E61" s="640">
        <f>E8/SUM(E8:E10)</f>
        <v>0.73418224900951823</v>
      </c>
      <c r="F61" s="649"/>
      <c r="G61" s="640">
        <f>G8/SUM(G8:G10)</f>
        <v>0.9106594726022299</v>
      </c>
      <c r="H61" s="649"/>
      <c r="I61" s="640">
        <f>I8/SUM(I8:I10)</f>
        <v>0.8179389665105874</v>
      </c>
      <c r="J61" s="649"/>
      <c r="K61" s="640">
        <f>K8/SUM(K8:K10)</f>
        <v>0.73830970971722409</v>
      </c>
      <c r="L61" s="649"/>
      <c r="N61" s="3" t="s">
        <v>337</v>
      </c>
    </row>
    <row r="62" spans="1:14" ht="12.75" customHeight="1" x14ac:dyDescent="0.2">
      <c r="A62" s="663" t="s">
        <v>212</v>
      </c>
      <c r="B62" s="664"/>
      <c r="C62" s="664"/>
      <c r="D62" s="664"/>
      <c r="E62" s="640"/>
      <c r="F62" s="649"/>
      <c r="G62" s="640"/>
      <c r="H62" s="649"/>
      <c r="I62" s="640"/>
      <c r="J62" s="649"/>
      <c r="K62" s="640"/>
      <c r="L62" s="649"/>
    </row>
    <row r="63" spans="1:14" ht="13.15" customHeight="1" x14ac:dyDescent="0.2">
      <c r="A63" s="665" t="s">
        <v>210</v>
      </c>
      <c r="B63" s="664"/>
      <c r="C63" s="664"/>
      <c r="D63" s="664"/>
      <c r="E63" s="640"/>
      <c r="F63" s="649"/>
      <c r="G63" s="640"/>
      <c r="H63" s="649"/>
      <c r="I63" s="640"/>
      <c r="J63" s="649"/>
      <c r="K63" s="640"/>
      <c r="L63" s="649"/>
    </row>
    <row r="64" spans="1:14" ht="13.15" customHeight="1" x14ac:dyDescent="0.2">
      <c r="A64" s="666" t="s">
        <v>213</v>
      </c>
      <c r="B64" s="667"/>
      <c r="C64" s="667"/>
      <c r="D64" s="667"/>
      <c r="E64" s="640">
        <f>E49/SUM(E8:E10)</f>
        <v>0.11664322430434439</v>
      </c>
      <c r="F64" s="649"/>
      <c r="G64" s="640">
        <f>G49/SUM(G8:G10)</f>
        <v>5.4833804078492495E-3</v>
      </c>
      <c r="H64" s="649"/>
      <c r="I64" s="640">
        <f>I49/SUM(I8:I10)</f>
        <v>0.14514743448421974</v>
      </c>
      <c r="J64" s="649"/>
      <c r="K64" s="640">
        <f>K49/SUM(K8:K10)</f>
        <v>0</v>
      </c>
      <c r="L64" s="649"/>
    </row>
    <row r="65" spans="1:12" ht="13.15" customHeight="1" x14ac:dyDescent="0.2">
      <c r="A65" s="663" t="s">
        <v>214</v>
      </c>
      <c r="B65" s="664"/>
      <c r="C65" s="664"/>
      <c r="D65" s="664"/>
      <c r="E65" s="640"/>
      <c r="F65" s="649"/>
      <c r="G65" s="640"/>
      <c r="H65" s="649"/>
      <c r="I65" s="640"/>
      <c r="J65" s="649"/>
      <c r="K65" s="640"/>
      <c r="L65" s="649"/>
    </row>
    <row r="66" spans="1:12" ht="13.15" customHeight="1" x14ac:dyDescent="0.2">
      <c r="A66" s="665" t="s">
        <v>210</v>
      </c>
      <c r="B66" s="664"/>
      <c r="C66" s="664"/>
      <c r="D66" s="664"/>
      <c r="E66" s="640"/>
      <c r="F66" s="649"/>
      <c r="G66" s="640"/>
      <c r="H66" s="649"/>
      <c r="I66" s="640"/>
      <c r="J66" s="649"/>
      <c r="K66" s="640"/>
      <c r="L66" s="649"/>
    </row>
    <row r="67" spans="1:12" x14ac:dyDescent="0.2">
      <c r="A67" s="726" t="s">
        <v>215</v>
      </c>
      <c r="B67" s="727"/>
      <c r="C67" s="727"/>
      <c r="D67" s="727"/>
      <c r="E67" s="727"/>
      <c r="F67" s="727"/>
      <c r="G67" s="727"/>
      <c r="H67" s="727"/>
      <c r="I67" s="727"/>
      <c r="J67" s="727"/>
      <c r="K67" s="727"/>
      <c r="L67" s="727"/>
    </row>
    <row r="68" spans="1:12" x14ac:dyDescent="0.2">
      <c r="A68" s="668" t="s">
        <v>106</v>
      </c>
      <c r="B68" s="669"/>
      <c r="C68" s="669"/>
      <c r="D68" s="669"/>
      <c r="E68" s="642">
        <v>2018</v>
      </c>
      <c r="F68" s="643"/>
      <c r="G68" s="642">
        <v>2019</v>
      </c>
      <c r="H68" s="643"/>
      <c r="I68" s="642">
        <v>2020</v>
      </c>
      <c r="J68" s="643"/>
      <c r="K68" s="642">
        <v>2021</v>
      </c>
      <c r="L68" s="643"/>
    </row>
    <row r="69" spans="1:12" ht="13.15" customHeight="1" x14ac:dyDescent="0.2">
      <c r="A69" s="666" t="s">
        <v>216</v>
      </c>
      <c r="B69" s="667"/>
      <c r="C69" s="667"/>
      <c r="D69" s="667"/>
      <c r="E69" s="640">
        <f>(E50+E51+E52)/SUM(E8:E10)</f>
        <v>0.25004134512247783</v>
      </c>
      <c r="F69" s="640"/>
      <c r="G69" s="640">
        <f>(G50+G51+G52)/SUM(G8:G10)</f>
        <v>0.2307055911401299</v>
      </c>
      <c r="H69" s="640"/>
      <c r="I69" s="640">
        <f>(I50+I51+I52)/SUM(I8:I10)</f>
        <v>0.27518547829093642</v>
      </c>
      <c r="J69" s="640"/>
      <c r="K69" s="640">
        <f>(K50+K51+K52)/SUM(K8:K10)</f>
        <v>0</v>
      </c>
      <c r="L69" s="640"/>
    </row>
    <row r="70" spans="1:12" ht="13.15" customHeight="1" x14ac:dyDescent="0.2">
      <c r="A70" s="663" t="s">
        <v>217</v>
      </c>
      <c r="B70" s="664"/>
      <c r="C70" s="664"/>
      <c r="D70" s="664"/>
      <c r="E70" s="640"/>
      <c r="F70" s="640"/>
      <c r="G70" s="640"/>
      <c r="H70" s="640"/>
      <c r="I70" s="640"/>
      <c r="J70" s="640"/>
      <c r="K70" s="640"/>
      <c r="L70" s="640"/>
    </row>
    <row r="71" spans="1:12" ht="13.15" customHeight="1" x14ac:dyDescent="0.2">
      <c r="A71" s="665" t="s">
        <v>210</v>
      </c>
      <c r="B71" s="664"/>
      <c r="C71" s="664"/>
      <c r="D71" s="664"/>
      <c r="E71" s="640"/>
      <c r="F71" s="640"/>
      <c r="G71" s="640"/>
      <c r="H71" s="640"/>
      <c r="I71" s="640"/>
      <c r="J71" s="640"/>
      <c r="K71" s="640"/>
      <c r="L71" s="640"/>
    </row>
    <row r="72" spans="1:12" ht="13.15" customHeight="1" x14ac:dyDescent="0.2">
      <c r="A72" s="666" t="s">
        <v>218</v>
      </c>
      <c r="B72" s="667"/>
      <c r="C72" s="667"/>
      <c r="D72" s="667"/>
      <c r="E72" s="640">
        <f>E51/SUM(E8:E10)</f>
        <v>0.1808538282734217</v>
      </c>
      <c r="F72" s="649"/>
      <c r="G72" s="640">
        <f>G51/SUM(G8:G10)</f>
        <v>0.17477705667727339</v>
      </c>
      <c r="H72" s="649"/>
      <c r="I72" s="640">
        <f>I51/SUM(I8:I10)</f>
        <v>0.23309367767961575</v>
      </c>
      <c r="J72" s="649"/>
      <c r="K72" s="640">
        <f>K51/SUM(K8:K10)</f>
        <v>0</v>
      </c>
      <c r="L72" s="649"/>
    </row>
    <row r="73" spans="1:12" ht="13.15" customHeight="1" x14ac:dyDescent="0.2">
      <c r="A73" s="663" t="s">
        <v>219</v>
      </c>
      <c r="B73" s="664"/>
      <c r="C73" s="664"/>
      <c r="D73" s="664"/>
      <c r="E73" s="640"/>
      <c r="F73" s="649"/>
      <c r="G73" s="640"/>
      <c r="H73" s="649"/>
      <c r="I73" s="640"/>
      <c r="J73" s="649"/>
      <c r="K73" s="640"/>
      <c r="L73" s="649"/>
    </row>
    <row r="74" spans="1:12" ht="13.15" customHeight="1" x14ac:dyDescent="0.2">
      <c r="A74" s="665" t="s">
        <v>210</v>
      </c>
      <c r="B74" s="664"/>
      <c r="C74" s="664"/>
      <c r="D74" s="664"/>
      <c r="E74" s="640"/>
      <c r="F74" s="649"/>
      <c r="G74" s="640"/>
      <c r="H74" s="649"/>
      <c r="I74" s="640"/>
      <c r="J74" s="649"/>
      <c r="K74" s="640"/>
      <c r="L74" s="649"/>
    </row>
    <row r="75" spans="1:12" ht="12.75" customHeight="1" x14ac:dyDescent="0.2">
      <c r="A75" s="666" t="s">
        <v>220</v>
      </c>
      <c r="B75" s="667"/>
      <c r="C75" s="667"/>
      <c r="D75" s="667"/>
      <c r="E75" s="640">
        <f>(E50+E52)/SUM(E8:E10)</f>
        <v>6.9187516849056135E-2</v>
      </c>
      <c r="F75" s="640"/>
      <c r="G75" s="640">
        <f>(G50+G52)/SUM(G8:G10)</f>
        <v>5.5928534462856512E-2</v>
      </c>
      <c r="H75" s="640"/>
      <c r="I75" s="640">
        <f>(I50+I52)/SUM(I8:I10)</f>
        <v>4.2091800611320708E-2</v>
      </c>
      <c r="J75" s="640"/>
      <c r="K75" s="640">
        <f>(K50+K52)/SUM(K8:K10)</f>
        <v>0</v>
      </c>
      <c r="L75" s="640"/>
    </row>
    <row r="76" spans="1:12" ht="12.75" customHeight="1" x14ac:dyDescent="0.2">
      <c r="A76" s="663" t="s">
        <v>221</v>
      </c>
      <c r="B76" s="664"/>
      <c r="C76" s="664"/>
      <c r="D76" s="664"/>
      <c r="E76" s="640"/>
      <c r="F76" s="640"/>
      <c r="G76" s="640"/>
      <c r="H76" s="640"/>
      <c r="I76" s="640"/>
      <c r="J76" s="640"/>
      <c r="K76" s="640"/>
      <c r="L76" s="640"/>
    </row>
    <row r="77" spans="1:12" ht="12.75" customHeight="1" x14ac:dyDescent="0.2">
      <c r="A77" s="665" t="s">
        <v>210</v>
      </c>
      <c r="B77" s="664"/>
      <c r="C77" s="664"/>
      <c r="D77" s="664"/>
      <c r="E77" s="640"/>
      <c r="F77" s="640"/>
      <c r="G77" s="640"/>
      <c r="H77" s="640"/>
      <c r="I77" s="640"/>
      <c r="J77" s="640"/>
      <c r="K77" s="640"/>
      <c r="L77" s="640"/>
    </row>
    <row r="78" spans="1:12" x14ac:dyDescent="0.2">
      <c r="A78" s="726" t="s">
        <v>222</v>
      </c>
      <c r="B78" s="727"/>
      <c r="C78" s="727"/>
      <c r="D78" s="727"/>
      <c r="E78" s="727"/>
      <c r="F78" s="727"/>
      <c r="G78" s="727"/>
      <c r="H78" s="727"/>
      <c r="I78" s="727"/>
      <c r="J78" s="727"/>
      <c r="K78" s="727"/>
      <c r="L78" s="727"/>
    </row>
    <row r="79" spans="1:12" x14ac:dyDescent="0.2">
      <c r="A79" s="668" t="s">
        <v>106</v>
      </c>
      <c r="B79" s="669"/>
      <c r="C79" s="669"/>
      <c r="D79" s="669"/>
      <c r="E79" s="642">
        <v>2018</v>
      </c>
      <c r="F79" s="643"/>
      <c r="G79" s="642">
        <v>2019</v>
      </c>
      <c r="H79" s="643"/>
      <c r="I79" s="642">
        <v>2020</v>
      </c>
      <c r="J79" s="643"/>
      <c r="K79" s="642">
        <v>2021</v>
      </c>
      <c r="L79" s="643"/>
    </row>
    <row r="80" spans="1:12" ht="12.75" customHeight="1" x14ac:dyDescent="0.2">
      <c r="A80" s="666" t="s">
        <v>223</v>
      </c>
      <c r="B80" s="667"/>
      <c r="C80" s="667"/>
      <c r="D80" s="667"/>
      <c r="E80" s="644">
        <f>(E8+E10)/720</f>
        <v>676.053</v>
      </c>
      <c r="F80" s="645"/>
      <c r="G80" s="644">
        <f>(G8+G10)/699</f>
        <v>722.46457796852644</v>
      </c>
      <c r="H80" s="645"/>
      <c r="I80" s="644">
        <f>(I8+I10)/699</f>
        <v>698.18257510729609</v>
      </c>
      <c r="J80" s="645"/>
      <c r="K80" s="646"/>
      <c r="L80" s="425"/>
    </row>
    <row r="81" spans="1:12" ht="12.75" customHeight="1" x14ac:dyDescent="0.2">
      <c r="A81" s="663" t="s">
        <v>209</v>
      </c>
      <c r="B81" s="664"/>
      <c r="C81" s="664"/>
      <c r="D81" s="664"/>
      <c r="E81" s="644"/>
      <c r="F81" s="645"/>
      <c r="G81" s="644"/>
      <c r="H81" s="645"/>
      <c r="I81" s="644"/>
      <c r="J81" s="645"/>
      <c r="K81" s="646"/>
      <c r="L81" s="425"/>
    </row>
    <row r="82" spans="1:12" ht="12.75" customHeight="1" x14ac:dyDescent="0.2">
      <c r="A82" s="665" t="s">
        <v>224</v>
      </c>
      <c r="B82" s="664"/>
      <c r="C82" s="664"/>
      <c r="D82" s="664"/>
      <c r="E82" s="644"/>
      <c r="F82" s="645"/>
      <c r="G82" s="644"/>
      <c r="H82" s="645"/>
      <c r="I82" s="644"/>
      <c r="J82" s="645"/>
      <c r="K82" s="646"/>
      <c r="L82" s="425"/>
    </row>
    <row r="83" spans="1:12" ht="12.75" customHeight="1" x14ac:dyDescent="0.2">
      <c r="A83" s="666" t="s">
        <v>225</v>
      </c>
      <c r="B83" s="667"/>
      <c r="C83" s="667"/>
      <c r="D83" s="667"/>
      <c r="E83" s="644">
        <f>E8/720</f>
        <v>561.88634722222218</v>
      </c>
      <c r="F83" s="645"/>
      <c r="G83" s="644">
        <f>G8/699</f>
        <v>661.54672389127325</v>
      </c>
      <c r="H83" s="645"/>
      <c r="I83" s="646">
        <f>I8/717</f>
        <v>622.33735006973507</v>
      </c>
      <c r="J83" s="425"/>
      <c r="K83" s="646"/>
      <c r="L83" s="425"/>
    </row>
    <row r="84" spans="1:12" ht="12.75" customHeight="1" x14ac:dyDescent="0.2">
      <c r="A84" s="663" t="s">
        <v>212</v>
      </c>
      <c r="B84" s="664"/>
      <c r="C84" s="664"/>
      <c r="D84" s="664"/>
      <c r="E84" s="644"/>
      <c r="F84" s="645"/>
      <c r="G84" s="644"/>
      <c r="H84" s="645"/>
      <c r="I84" s="646"/>
      <c r="J84" s="425"/>
      <c r="K84" s="646"/>
      <c r="L84" s="425"/>
    </row>
    <row r="85" spans="1:12" ht="12.75" customHeight="1" x14ac:dyDescent="0.2">
      <c r="A85" s="665" t="s">
        <v>224</v>
      </c>
      <c r="B85" s="664"/>
      <c r="C85" s="664"/>
      <c r="D85" s="664"/>
      <c r="E85" s="644"/>
      <c r="F85" s="645"/>
      <c r="G85" s="644"/>
      <c r="H85" s="645"/>
      <c r="I85" s="646"/>
      <c r="J85" s="425"/>
      <c r="K85" s="646"/>
      <c r="L85" s="425"/>
    </row>
    <row r="86" spans="1:12" ht="12.75" customHeight="1" x14ac:dyDescent="0.2">
      <c r="A86" s="666" t="s">
        <v>226</v>
      </c>
      <c r="B86" s="667"/>
      <c r="C86" s="667"/>
      <c r="D86" s="667"/>
      <c r="E86" s="644">
        <f>E52/720</f>
        <v>38.114569444444449</v>
      </c>
      <c r="F86" s="645"/>
      <c r="G86" s="644">
        <f>G52/699</f>
        <v>29.110486409155936</v>
      </c>
      <c r="H86" s="645"/>
      <c r="I86" s="646">
        <f>I52/717</f>
        <v>24.278158995815897</v>
      </c>
      <c r="J86" s="425"/>
      <c r="K86" s="646"/>
      <c r="L86" s="425"/>
    </row>
    <row r="87" spans="1:12" ht="12.75" customHeight="1" x14ac:dyDescent="0.2">
      <c r="A87" s="663" t="s">
        <v>227</v>
      </c>
      <c r="B87" s="664"/>
      <c r="C87" s="664"/>
      <c r="D87" s="664"/>
      <c r="E87" s="644"/>
      <c r="F87" s="645"/>
      <c r="G87" s="644"/>
      <c r="H87" s="645"/>
      <c r="I87" s="646"/>
      <c r="J87" s="425"/>
      <c r="K87" s="646"/>
      <c r="L87" s="425"/>
    </row>
    <row r="88" spans="1:12" ht="12.75" customHeight="1" x14ac:dyDescent="0.2">
      <c r="A88" s="665" t="s">
        <v>224</v>
      </c>
      <c r="B88" s="664"/>
      <c r="C88" s="664"/>
      <c r="D88" s="664"/>
      <c r="E88" s="644"/>
      <c r="F88" s="645"/>
      <c r="G88" s="644"/>
      <c r="H88" s="645"/>
      <c r="I88" s="646"/>
      <c r="J88" s="425"/>
      <c r="K88" s="646"/>
      <c r="L88" s="425"/>
    </row>
    <row r="89" spans="1:12" ht="12.75" customHeight="1" x14ac:dyDescent="0.2">
      <c r="A89" s="666" t="s">
        <v>228</v>
      </c>
      <c r="B89" s="667"/>
      <c r="C89" s="667"/>
      <c r="D89" s="667"/>
      <c r="E89" s="657">
        <f>E49/720</f>
        <v>89.269708333333341</v>
      </c>
      <c r="F89" s="658"/>
      <c r="G89" s="657">
        <f>G49/699</f>
        <v>3.9833905579399138</v>
      </c>
      <c r="H89" s="658"/>
      <c r="I89" s="646">
        <f>I49/717</f>
        <v>110.43693165969316</v>
      </c>
      <c r="J89" s="425"/>
      <c r="K89" s="646"/>
      <c r="L89" s="425"/>
    </row>
    <row r="90" spans="1:12" ht="12.75" customHeight="1" x14ac:dyDescent="0.2">
      <c r="A90" s="663" t="s">
        <v>214</v>
      </c>
      <c r="B90" s="664"/>
      <c r="C90" s="664"/>
      <c r="D90" s="664"/>
      <c r="E90" s="659"/>
      <c r="F90" s="660"/>
      <c r="G90" s="659"/>
      <c r="H90" s="660"/>
      <c r="I90" s="646"/>
      <c r="J90" s="425"/>
      <c r="K90" s="646"/>
      <c r="L90" s="425"/>
    </row>
    <row r="91" spans="1:12" ht="13.5" customHeight="1" x14ac:dyDescent="0.2">
      <c r="A91" s="678" t="s">
        <v>224</v>
      </c>
      <c r="B91" s="667"/>
      <c r="C91" s="667"/>
      <c r="D91" s="667"/>
      <c r="E91" s="661"/>
      <c r="F91" s="662"/>
      <c r="G91" s="661"/>
      <c r="H91" s="662"/>
      <c r="I91" s="646"/>
      <c r="J91" s="425"/>
      <c r="K91" s="646"/>
      <c r="L91" s="425"/>
    </row>
    <row r="92" spans="1:12" x14ac:dyDescent="0.2">
      <c r="A92" s="726" t="s">
        <v>229</v>
      </c>
      <c r="B92" s="727"/>
      <c r="C92" s="727"/>
      <c r="D92" s="727"/>
      <c r="E92" s="727"/>
      <c r="F92" s="727"/>
      <c r="G92" s="727"/>
      <c r="H92" s="727"/>
      <c r="I92" s="727"/>
      <c r="J92" s="727"/>
      <c r="K92" s="727"/>
      <c r="L92" s="727"/>
    </row>
    <row r="93" spans="1:12" x14ac:dyDescent="0.2">
      <c r="A93" s="668" t="s">
        <v>106</v>
      </c>
      <c r="B93" s="669"/>
      <c r="C93" s="669"/>
      <c r="D93" s="669"/>
      <c r="E93" s="642">
        <v>2018</v>
      </c>
      <c r="F93" s="643"/>
      <c r="G93" s="642">
        <v>2019</v>
      </c>
      <c r="H93" s="643"/>
      <c r="I93" s="642">
        <v>2020</v>
      </c>
      <c r="J93" s="643"/>
      <c r="K93" s="642">
        <v>2021</v>
      </c>
      <c r="L93" s="643"/>
    </row>
    <row r="94" spans="1:12" ht="12.75" customHeight="1" x14ac:dyDescent="0.2">
      <c r="A94" s="666" t="s">
        <v>230</v>
      </c>
      <c r="B94" s="667"/>
      <c r="C94" s="667"/>
      <c r="D94" s="667"/>
      <c r="E94" s="640">
        <f>E36/E14</f>
        <v>0.40869423457949716</v>
      </c>
      <c r="F94" s="640"/>
      <c r="G94" s="640">
        <f>G36/G14</f>
        <v>0.18500365463009749</v>
      </c>
      <c r="H94" s="640"/>
      <c r="I94" s="640">
        <f>I36/I14</f>
        <v>0.17528561438622131</v>
      </c>
      <c r="J94" s="640"/>
      <c r="K94" s="640">
        <f>K36/K14</f>
        <v>0</v>
      </c>
      <c r="L94" s="640"/>
    </row>
    <row r="95" spans="1:12" ht="12.75" customHeight="1" x14ac:dyDescent="0.2">
      <c r="A95" s="663" t="s">
        <v>231</v>
      </c>
      <c r="B95" s="664"/>
      <c r="C95" s="664"/>
      <c r="D95" s="664"/>
      <c r="E95" s="640"/>
      <c r="F95" s="640"/>
      <c r="G95" s="640"/>
      <c r="H95" s="640"/>
      <c r="I95" s="640"/>
      <c r="J95" s="640"/>
      <c r="K95" s="640"/>
      <c r="L95" s="640"/>
    </row>
    <row r="96" spans="1:12" ht="12.75" customHeight="1" x14ac:dyDescent="0.2">
      <c r="A96" s="665" t="s">
        <v>232</v>
      </c>
      <c r="B96" s="664"/>
      <c r="C96" s="664"/>
      <c r="D96" s="664"/>
      <c r="E96" s="640"/>
      <c r="F96" s="640"/>
      <c r="G96" s="640"/>
      <c r="H96" s="640"/>
      <c r="I96" s="640"/>
      <c r="J96" s="640"/>
      <c r="K96" s="640"/>
      <c r="L96" s="640"/>
    </row>
    <row r="97" spans="1:12" ht="12.75" customHeight="1" x14ac:dyDescent="0.2">
      <c r="A97" s="666" t="s">
        <v>233</v>
      </c>
      <c r="B97" s="667"/>
      <c r="C97" s="667"/>
      <c r="D97" s="667"/>
      <c r="E97" s="640">
        <f>E45/E25</f>
        <v>0.76628743908411545</v>
      </c>
      <c r="F97" s="640"/>
      <c r="G97" s="640">
        <f>G45/G25</f>
        <v>0.53686924536429648</v>
      </c>
      <c r="H97" s="640"/>
      <c r="I97" s="640">
        <f>I45/I25</f>
        <v>0.49099409500715396</v>
      </c>
      <c r="J97" s="640"/>
      <c r="K97" s="640">
        <f>K45/K25</f>
        <v>0</v>
      </c>
      <c r="L97" s="640"/>
    </row>
    <row r="98" spans="1:12" ht="12.75" customHeight="1" x14ac:dyDescent="0.2">
      <c r="A98" s="663" t="s">
        <v>234</v>
      </c>
      <c r="B98" s="664"/>
      <c r="C98" s="664"/>
      <c r="D98" s="664"/>
      <c r="E98" s="640"/>
      <c r="F98" s="640"/>
      <c r="G98" s="640"/>
      <c r="H98" s="640"/>
      <c r="I98" s="640"/>
      <c r="J98" s="640"/>
      <c r="K98" s="640"/>
      <c r="L98" s="640"/>
    </row>
    <row r="99" spans="1:12" ht="12.75" customHeight="1" x14ac:dyDescent="0.2">
      <c r="A99" s="665" t="s">
        <v>235</v>
      </c>
      <c r="B99" s="664"/>
      <c r="C99" s="664"/>
      <c r="D99" s="664"/>
      <c r="E99" s="640"/>
      <c r="F99" s="640"/>
      <c r="G99" s="640"/>
      <c r="H99" s="640"/>
      <c r="I99" s="640"/>
      <c r="J99" s="640"/>
      <c r="K99" s="640"/>
      <c r="L99" s="640"/>
    </row>
    <row r="100" spans="1:12" ht="12.75" customHeight="1" x14ac:dyDescent="0.2">
      <c r="A100" s="666" t="s">
        <v>236</v>
      </c>
      <c r="B100" s="667"/>
      <c r="C100" s="667"/>
      <c r="D100" s="667"/>
      <c r="E100" s="640">
        <f>(F8+F10)/(E8+E10)</f>
        <v>0.88820337393008475</v>
      </c>
      <c r="F100" s="640"/>
      <c r="G100" s="640">
        <f>(H8+H10)/(G8+G10)</f>
        <v>0.95673269020282947</v>
      </c>
      <c r="H100" s="640"/>
      <c r="I100" s="640">
        <f>(J8+J10)/(I8+I10)</f>
        <v>1.0611220482887904</v>
      </c>
      <c r="J100" s="640"/>
      <c r="K100" s="640"/>
      <c r="L100" s="640"/>
    </row>
    <row r="101" spans="1:12" ht="12.75" customHeight="1" x14ac:dyDescent="0.2">
      <c r="A101" s="663" t="s">
        <v>237</v>
      </c>
      <c r="B101" s="664"/>
      <c r="C101" s="664"/>
      <c r="D101" s="664"/>
      <c r="E101" s="640"/>
      <c r="F101" s="640"/>
      <c r="G101" s="640"/>
      <c r="H101" s="640"/>
      <c r="I101" s="640"/>
      <c r="J101" s="640"/>
      <c r="K101" s="640"/>
      <c r="L101" s="640"/>
    </row>
    <row r="102" spans="1:12" ht="12.75" customHeight="1" x14ac:dyDescent="0.2">
      <c r="A102" s="665" t="s">
        <v>238</v>
      </c>
      <c r="B102" s="664"/>
      <c r="C102" s="664"/>
      <c r="D102" s="664"/>
      <c r="E102" s="640"/>
      <c r="F102" s="640"/>
      <c r="G102" s="640"/>
      <c r="H102" s="640"/>
      <c r="I102" s="640"/>
      <c r="J102" s="640"/>
      <c r="K102" s="640"/>
      <c r="L102" s="640"/>
    </row>
    <row r="103" spans="1:12" ht="13.15" customHeight="1" x14ac:dyDescent="0.2">
      <c r="A103" s="666" t="s">
        <v>239</v>
      </c>
      <c r="B103" s="667"/>
      <c r="C103" s="667"/>
      <c r="D103" s="667"/>
      <c r="E103" s="640">
        <f>(F19)/(E19)</f>
        <v>1.0489329746151288</v>
      </c>
      <c r="F103" s="640"/>
      <c r="G103" s="640">
        <f>(H19)/(G19)</f>
        <v>0.9393144235960259</v>
      </c>
      <c r="H103" s="640"/>
      <c r="I103" s="640">
        <f>(J19)/(I19)</f>
        <v>0.92805160338284287</v>
      </c>
      <c r="J103" s="640"/>
      <c r="K103" s="640"/>
      <c r="L103" s="640"/>
    </row>
    <row r="104" spans="1:12" ht="13.15" customHeight="1" x14ac:dyDescent="0.2">
      <c r="A104" s="663" t="s">
        <v>240</v>
      </c>
      <c r="B104" s="664"/>
      <c r="C104" s="664"/>
      <c r="D104" s="664"/>
      <c r="E104" s="640"/>
      <c r="F104" s="640"/>
      <c r="G104" s="640"/>
      <c r="H104" s="640"/>
      <c r="I104" s="640"/>
      <c r="J104" s="640"/>
      <c r="K104" s="640"/>
      <c r="L104" s="640"/>
    </row>
    <row r="105" spans="1:12" ht="13.9" customHeight="1" thickBot="1" x14ac:dyDescent="0.25">
      <c r="A105" s="670" t="s">
        <v>241</v>
      </c>
      <c r="B105" s="671"/>
      <c r="C105" s="671"/>
      <c r="D105" s="671"/>
      <c r="E105" s="640"/>
      <c r="F105" s="640"/>
      <c r="G105" s="640"/>
      <c r="H105" s="640"/>
      <c r="I105" s="640"/>
      <c r="J105" s="640"/>
      <c r="K105" s="640"/>
      <c r="L105" s="640"/>
    </row>
    <row r="107" spans="1:12" ht="3" customHeight="1" x14ac:dyDescent="0.2"/>
    <row r="108" spans="1:12" x14ac:dyDescent="0.2">
      <c r="A108" s="568"/>
      <c r="B108" s="568"/>
      <c r="C108" s="568"/>
      <c r="D108" s="568"/>
    </row>
  </sheetData>
  <customSheetViews>
    <customSheetView guid="{5274FD7E-76C2-47C3-8C9C-C2C181076605}" showPageBreaks="1" showRuler="0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1"/>
      <headerFooter alignWithMargins="0">
        <oddHeader>&amp;F</oddHeader>
        <oddFooter>&amp;L&amp;8&amp;F&amp;R&amp;8&amp;P</oddFooter>
      </headerFooter>
    </customSheetView>
    <customSheetView guid="{0CDFE071-D2BF-4AC9-96FE-3C7CC2EB89D1}" showPageBreaks="1" printArea="1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2"/>
      <headerFooter alignWithMargins="0">
        <oddHeader>&amp;F</oddHeader>
        <oddFooter>&amp;L&amp;8&amp;F&amp;R&amp;8&amp;P</oddFooter>
      </headerFooter>
    </customSheetView>
    <customSheetView guid="{FD66CCA4-E734-40F6-A42D-704ADC03C8FF}" showPageBreaks="1" printArea="1" showRuler="0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3"/>
      <headerFooter alignWithMargins="0">
        <oddHeader>&amp;F</oddHeader>
        <oddFooter>&amp;L&amp;8&amp;F&amp;R&amp;8&amp;P</oddFooter>
      </headerFooter>
    </customSheetView>
  </customSheetViews>
  <mergeCells count="212">
    <mergeCell ref="K103:L105"/>
    <mergeCell ref="A16:L16"/>
    <mergeCell ref="A3:L3"/>
    <mergeCell ref="A2:L2"/>
    <mergeCell ref="A56:L56"/>
    <mergeCell ref="A67:L67"/>
    <mergeCell ref="A78:L78"/>
    <mergeCell ref="A92:L92"/>
    <mergeCell ref="A27:L27"/>
    <mergeCell ref="A47:L47"/>
    <mergeCell ref="K79:L79"/>
    <mergeCell ref="K80:L82"/>
    <mergeCell ref="K83:L85"/>
    <mergeCell ref="K86:L88"/>
    <mergeCell ref="K89:L91"/>
    <mergeCell ref="K93:L93"/>
    <mergeCell ref="K94:L96"/>
    <mergeCell ref="K97:L99"/>
    <mergeCell ref="K100:L102"/>
    <mergeCell ref="K53:L53"/>
    <mergeCell ref="K57:L57"/>
    <mergeCell ref="K58:L60"/>
    <mergeCell ref="K61:L63"/>
    <mergeCell ref="K64:L66"/>
    <mergeCell ref="K68:L68"/>
    <mergeCell ref="K69:L71"/>
    <mergeCell ref="K72:L74"/>
    <mergeCell ref="K75:L77"/>
    <mergeCell ref="K4:L4"/>
    <mergeCell ref="K17:L17"/>
    <mergeCell ref="K28:L28"/>
    <mergeCell ref="K37:L37"/>
    <mergeCell ref="K48:L48"/>
    <mergeCell ref="K49:L49"/>
    <mergeCell ref="K50:L50"/>
    <mergeCell ref="K51:L51"/>
    <mergeCell ref="K52:L52"/>
    <mergeCell ref="A54:L55"/>
    <mergeCell ref="E49:F49"/>
    <mergeCell ref="A14:D14"/>
    <mergeCell ref="A17:D18"/>
    <mergeCell ref="E50:F50"/>
    <mergeCell ref="E51:F51"/>
    <mergeCell ref="E52:F52"/>
    <mergeCell ref="A4:D5"/>
    <mergeCell ref="E4:F4"/>
    <mergeCell ref="E17:F17"/>
    <mergeCell ref="A10:D10"/>
    <mergeCell ref="A11:D11"/>
    <mergeCell ref="A12:D12"/>
    <mergeCell ref="A13:D13"/>
    <mergeCell ref="A6:D6"/>
    <mergeCell ref="A7:D7"/>
    <mergeCell ref="A8:D8"/>
    <mergeCell ref="A9:D9"/>
    <mergeCell ref="B34:D34"/>
    <mergeCell ref="B35:D35"/>
    <mergeCell ref="A23:D23"/>
    <mergeCell ref="A24:D24"/>
    <mergeCell ref="A25:D25"/>
    <mergeCell ref="A19:D19"/>
    <mergeCell ref="A20:D20"/>
    <mergeCell ref="A21:D21"/>
    <mergeCell ref="A22:D22"/>
    <mergeCell ref="E28:F28"/>
    <mergeCell ref="B30:D30"/>
    <mergeCell ref="B31:D31"/>
    <mergeCell ref="E37:F37"/>
    <mergeCell ref="B39:D39"/>
    <mergeCell ref="A36:D36"/>
    <mergeCell ref="A37:A38"/>
    <mergeCell ref="B37:D38"/>
    <mergeCell ref="A28:A29"/>
    <mergeCell ref="B28:D29"/>
    <mergeCell ref="B32:D32"/>
    <mergeCell ref="B33:D33"/>
    <mergeCell ref="A49:D49"/>
    <mergeCell ref="B40:D40"/>
    <mergeCell ref="B41:D41"/>
    <mergeCell ref="B42:D42"/>
    <mergeCell ref="B43:D43"/>
    <mergeCell ref="B44:D44"/>
    <mergeCell ref="A45:D45"/>
    <mergeCell ref="A48:D48"/>
    <mergeCell ref="E48:F48"/>
    <mergeCell ref="A57:D57"/>
    <mergeCell ref="E58:F60"/>
    <mergeCell ref="A59:D59"/>
    <mergeCell ref="A60:D60"/>
    <mergeCell ref="A52:D52"/>
    <mergeCell ref="A51:D51"/>
    <mergeCell ref="E57:F57"/>
    <mergeCell ref="A53:D53"/>
    <mergeCell ref="A50:D50"/>
    <mergeCell ref="E53:F53"/>
    <mergeCell ref="A61:D61"/>
    <mergeCell ref="E61:F63"/>
    <mergeCell ref="A62:D62"/>
    <mergeCell ref="A63:D63"/>
    <mergeCell ref="E64:F66"/>
    <mergeCell ref="A65:D65"/>
    <mergeCell ref="A66:D66"/>
    <mergeCell ref="A64:D64"/>
    <mergeCell ref="A58:D58"/>
    <mergeCell ref="A70:D70"/>
    <mergeCell ref="A71:D71"/>
    <mergeCell ref="A68:D68"/>
    <mergeCell ref="A72:D72"/>
    <mergeCell ref="E68:F68"/>
    <mergeCell ref="A69:D69"/>
    <mergeCell ref="E69:F71"/>
    <mergeCell ref="E72:F74"/>
    <mergeCell ref="A73:D73"/>
    <mergeCell ref="A74:D74"/>
    <mergeCell ref="A108:D108"/>
    <mergeCell ref="A89:D89"/>
    <mergeCell ref="E89:F91"/>
    <mergeCell ref="A90:D90"/>
    <mergeCell ref="A91:D91"/>
    <mergeCell ref="A94:D94"/>
    <mergeCell ref="A93:D93"/>
    <mergeCell ref="E93:F93"/>
    <mergeCell ref="E94:F96"/>
    <mergeCell ref="A95:D95"/>
    <mergeCell ref="A96:D96"/>
    <mergeCell ref="A97:D97"/>
    <mergeCell ref="E97:F99"/>
    <mergeCell ref="A98:D98"/>
    <mergeCell ref="A99:D99"/>
    <mergeCell ref="A103:D103"/>
    <mergeCell ref="E103:F105"/>
    <mergeCell ref="A104:D104"/>
    <mergeCell ref="G100:H102"/>
    <mergeCell ref="A105:D105"/>
    <mergeCell ref="E100:F102"/>
    <mergeCell ref="A101:D101"/>
    <mergeCell ref="A102:D102"/>
    <mergeCell ref="A100:D100"/>
    <mergeCell ref="G4:H4"/>
    <mergeCell ref="G17:H17"/>
    <mergeCell ref="G28:H28"/>
    <mergeCell ref="G37:H37"/>
    <mergeCell ref="G48:H48"/>
    <mergeCell ref="G49:H49"/>
    <mergeCell ref="G50:H50"/>
    <mergeCell ref="G51:H51"/>
    <mergeCell ref="G52:H52"/>
    <mergeCell ref="G53:H53"/>
    <mergeCell ref="G57:H57"/>
    <mergeCell ref="G58:H60"/>
    <mergeCell ref="G61:H63"/>
    <mergeCell ref="G64:H66"/>
    <mergeCell ref="G68:H68"/>
    <mergeCell ref="G69:H71"/>
    <mergeCell ref="G72:H74"/>
    <mergeCell ref="G103:H105"/>
    <mergeCell ref="G89:H91"/>
    <mergeCell ref="G93:H93"/>
    <mergeCell ref="G94:H96"/>
    <mergeCell ref="G97:H99"/>
    <mergeCell ref="G75:H77"/>
    <mergeCell ref="E83:F85"/>
    <mergeCell ref="A84:D84"/>
    <mergeCell ref="A85:D85"/>
    <mergeCell ref="A80:D80"/>
    <mergeCell ref="A86:D86"/>
    <mergeCell ref="E80:F82"/>
    <mergeCell ref="A81:D81"/>
    <mergeCell ref="A82:D82"/>
    <mergeCell ref="A83:D83"/>
    <mergeCell ref="E86:F88"/>
    <mergeCell ref="A87:D87"/>
    <mergeCell ref="A88:D88"/>
    <mergeCell ref="A75:D75"/>
    <mergeCell ref="E75:F77"/>
    <mergeCell ref="A76:D76"/>
    <mergeCell ref="A77:D77"/>
    <mergeCell ref="A79:D79"/>
    <mergeCell ref="E79:F79"/>
    <mergeCell ref="I37:J37"/>
    <mergeCell ref="I48:J48"/>
    <mergeCell ref="I49:J49"/>
    <mergeCell ref="I50:J50"/>
    <mergeCell ref="I51:J51"/>
    <mergeCell ref="G79:H79"/>
    <mergeCell ref="G80:H82"/>
    <mergeCell ref="G83:H85"/>
    <mergeCell ref="G86:H88"/>
    <mergeCell ref="I100:J102"/>
    <mergeCell ref="I103:J105"/>
    <mergeCell ref="A1:J1"/>
    <mergeCell ref="I75:J77"/>
    <mergeCell ref="I79:J79"/>
    <mergeCell ref="I80:J82"/>
    <mergeCell ref="I83:J85"/>
    <mergeCell ref="I86:J88"/>
    <mergeCell ref="I89:J91"/>
    <mergeCell ref="I93:J93"/>
    <mergeCell ref="I94:J96"/>
    <mergeCell ref="I97:J99"/>
    <mergeCell ref="I52:J52"/>
    <mergeCell ref="I53:J53"/>
    <mergeCell ref="I57:J57"/>
    <mergeCell ref="I58:J60"/>
    <mergeCell ref="I61:J63"/>
    <mergeCell ref="I64:J66"/>
    <mergeCell ref="I68:J68"/>
    <mergeCell ref="I69:J71"/>
    <mergeCell ref="I72:J74"/>
    <mergeCell ref="I4:J4"/>
    <mergeCell ref="I17:J17"/>
    <mergeCell ref="I28:J28"/>
  </mergeCells>
  <phoneticPr fontId="24" type="noConversion"/>
  <printOptions horizontalCentered="1" verticalCentered="1"/>
  <pageMargins left="0.19685039370078741" right="0.19685039370078741" top="0.6692913385826772" bottom="0.39370078740157483" header="0.51181102362204722" footer="0.51181102362204722"/>
  <pageSetup paperSize="9" scale="68" fitToHeight="0" orientation="portrait" r:id="rId4"/>
  <headerFooter alignWithMargins="0">
    <oddHeader>&amp;C&amp;F</oddHeader>
    <oddFooter>&amp;L&amp;8&amp;F&amp;R&amp;8&amp;P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S96"/>
  <sheetViews>
    <sheetView view="pageBreakPreview" topLeftCell="A80" zoomScale="80" zoomScaleNormal="100" zoomScaleSheetLayoutView="80" zoomScalePageLayoutView="60" workbookViewId="0">
      <selection activeCell="S91" sqref="A1:S91"/>
    </sheetView>
  </sheetViews>
  <sheetFormatPr defaultColWidth="8.85546875" defaultRowHeight="15" x14ac:dyDescent="0.25"/>
  <cols>
    <col min="1" max="1" width="3.7109375" customWidth="1"/>
    <col min="2" max="2" width="17.85546875" customWidth="1"/>
    <col min="3" max="3" width="9.5703125" style="39" bestFit="1" customWidth="1"/>
    <col min="4" max="4" width="25.85546875" customWidth="1"/>
    <col min="5" max="5" width="22.140625" customWidth="1"/>
    <col min="6" max="6" width="25.140625" customWidth="1"/>
    <col min="7" max="7" width="16.140625" style="47" customWidth="1"/>
    <col min="8" max="8" width="16" style="47" customWidth="1"/>
    <col min="9" max="9" width="14.5703125" customWidth="1"/>
    <col min="10" max="10" width="15.140625" customWidth="1"/>
    <col min="11" max="11" width="15" customWidth="1"/>
    <col min="12" max="12" width="10.28515625" customWidth="1"/>
    <col min="13" max="13" width="18.85546875" customWidth="1"/>
    <col min="14" max="14" width="15.140625" customWidth="1"/>
    <col min="15" max="15" width="17.140625" customWidth="1"/>
    <col min="16" max="16" width="11.7109375" customWidth="1"/>
    <col min="17" max="17" width="15.140625" customWidth="1"/>
    <col min="18" max="18" width="17.140625" customWidth="1"/>
    <col min="19" max="19" width="11.7109375" customWidth="1"/>
  </cols>
  <sheetData>
    <row r="1" spans="1:19" ht="34.5" customHeight="1" thickBot="1" x14ac:dyDescent="0.3">
      <c r="A1" s="243"/>
      <c r="B1" s="243"/>
      <c r="C1" s="152"/>
      <c r="D1" s="243"/>
      <c r="E1" s="243"/>
      <c r="F1" s="243"/>
      <c r="G1" s="244" t="s">
        <v>365</v>
      </c>
      <c r="H1" s="243">
        <v>717</v>
      </c>
      <c r="I1" s="245"/>
      <c r="J1" s="246" t="s">
        <v>397</v>
      </c>
      <c r="K1" s="243">
        <v>717</v>
      </c>
      <c r="L1" s="245"/>
      <c r="M1" s="247"/>
      <c r="N1" s="248" t="s">
        <v>360</v>
      </c>
      <c r="O1" s="243">
        <v>717</v>
      </c>
      <c r="P1" s="245"/>
      <c r="Q1" s="248" t="s">
        <v>366</v>
      </c>
      <c r="R1" s="243">
        <v>717</v>
      </c>
      <c r="S1" s="243"/>
    </row>
    <row r="2" spans="1:19" s="52" customFormat="1" ht="59.25" customHeight="1" thickBot="1" x14ac:dyDescent="0.3">
      <c r="A2" s="751" t="s">
        <v>56</v>
      </c>
      <c r="B2" s="752"/>
      <c r="C2" s="249" t="s">
        <v>55</v>
      </c>
      <c r="D2" s="249" t="s">
        <v>57</v>
      </c>
      <c r="E2" s="249" t="s">
        <v>106</v>
      </c>
      <c r="F2" s="249" t="s">
        <v>60</v>
      </c>
      <c r="G2" s="250" t="s">
        <v>316</v>
      </c>
      <c r="H2" s="250" t="s">
        <v>317</v>
      </c>
      <c r="I2" s="251" t="s">
        <v>105</v>
      </c>
      <c r="J2" s="252" t="s">
        <v>316</v>
      </c>
      <c r="K2" s="253" t="s">
        <v>317</v>
      </c>
      <c r="L2" s="254">
        <v>2021</v>
      </c>
      <c r="M2" s="255" t="s">
        <v>335</v>
      </c>
      <c r="N2" s="256" t="s">
        <v>316</v>
      </c>
      <c r="O2" s="257" t="s">
        <v>317</v>
      </c>
      <c r="P2" s="258">
        <v>2021</v>
      </c>
      <c r="Q2" s="259" t="s">
        <v>316</v>
      </c>
      <c r="R2" s="260" t="s">
        <v>317</v>
      </c>
      <c r="S2" s="261">
        <v>2021</v>
      </c>
    </row>
    <row r="3" spans="1:19" ht="33" customHeight="1" x14ac:dyDescent="0.25">
      <c r="A3" s="728">
        <v>1</v>
      </c>
      <c r="B3" s="730" t="s">
        <v>0</v>
      </c>
      <c r="C3" s="153">
        <v>1</v>
      </c>
      <c r="D3" s="42" t="s">
        <v>13</v>
      </c>
      <c r="E3" s="48" t="s">
        <v>59</v>
      </c>
      <c r="F3" s="48" t="s">
        <v>58</v>
      </c>
      <c r="G3" s="156">
        <v>23550</v>
      </c>
      <c r="H3" s="157">
        <f>$H$1</f>
        <v>717</v>
      </c>
      <c r="I3" s="262">
        <f>G3/H3</f>
        <v>32.845188284518827</v>
      </c>
      <c r="J3" s="263"/>
      <c r="K3" s="158"/>
      <c r="L3" s="264"/>
      <c r="M3" s="265"/>
      <c r="N3" s="266">
        <f>G3</f>
        <v>23550</v>
      </c>
      <c r="O3" s="159">
        <f>$O$1</f>
        <v>717</v>
      </c>
      <c r="P3" s="160">
        <f>N3/O3</f>
        <v>32.845188284518827</v>
      </c>
      <c r="Q3" s="267">
        <f>G3</f>
        <v>23550</v>
      </c>
      <c r="R3" s="161">
        <f>$R$1</f>
        <v>717</v>
      </c>
      <c r="S3" s="162">
        <f>Q3/R3</f>
        <v>32.845188284518827</v>
      </c>
    </row>
    <row r="4" spans="1:19" ht="33.75" customHeight="1" x14ac:dyDescent="0.25">
      <c r="A4" s="732"/>
      <c r="B4" s="733"/>
      <c r="C4" s="147">
        <v>2</v>
      </c>
      <c r="D4" s="40" t="s">
        <v>14</v>
      </c>
      <c r="E4" s="41" t="s">
        <v>59</v>
      </c>
      <c r="F4" s="41" t="s">
        <v>58</v>
      </c>
      <c r="G4" s="163">
        <v>74384.789999999994</v>
      </c>
      <c r="H4" s="164">
        <f>$H$1</f>
        <v>717</v>
      </c>
      <c r="I4" s="221">
        <f t="shared" ref="I4:I17" si="0">G4/H4</f>
        <v>103.74447698744768</v>
      </c>
      <c r="J4" s="212"/>
      <c r="K4" s="165"/>
      <c r="L4" s="226"/>
      <c r="M4" s="233"/>
      <c r="N4" s="229">
        <f t="shared" ref="N4:N17" si="1">G4</f>
        <v>74384.789999999994</v>
      </c>
      <c r="O4" s="167">
        <f>$O$1</f>
        <v>717</v>
      </c>
      <c r="P4" s="168">
        <f t="shared" ref="P4:P6" si="2">N4/O4</f>
        <v>103.74447698744768</v>
      </c>
      <c r="Q4" s="238">
        <f t="shared" ref="Q4:Q6" si="3">G4</f>
        <v>74384.789999999994</v>
      </c>
      <c r="R4" s="169">
        <f>$R$1</f>
        <v>717</v>
      </c>
      <c r="S4" s="170">
        <f t="shared" ref="S4:S38" si="4">Q4/R4</f>
        <v>103.74447698744768</v>
      </c>
    </row>
    <row r="5" spans="1:19" ht="59.25" customHeight="1" x14ac:dyDescent="0.25">
      <c r="A5" s="732"/>
      <c r="B5" s="733"/>
      <c r="C5" s="147">
        <v>3</v>
      </c>
      <c r="D5" s="146" t="s">
        <v>15</v>
      </c>
      <c r="E5" s="41" t="s">
        <v>59</v>
      </c>
      <c r="F5" s="41" t="s">
        <v>58</v>
      </c>
      <c r="G5" s="163">
        <v>81250</v>
      </c>
      <c r="H5" s="164">
        <f>$H$1</f>
        <v>717</v>
      </c>
      <c r="I5" s="221">
        <f t="shared" si="0"/>
        <v>113.31938633193863</v>
      </c>
      <c r="J5" s="212"/>
      <c r="K5" s="165"/>
      <c r="L5" s="226"/>
      <c r="M5" s="233"/>
      <c r="N5" s="229">
        <f t="shared" si="1"/>
        <v>81250</v>
      </c>
      <c r="O5" s="167">
        <f>$O$1</f>
        <v>717</v>
      </c>
      <c r="P5" s="168">
        <f t="shared" si="2"/>
        <v>113.31938633193863</v>
      </c>
      <c r="Q5" s="238">
        <f t="shared" si="3"/>
        <v>81250</v>
      </c>
      <c r="R5" s="169">
        <f>$R$1</f>
        <v>717</v>
      </c>
      <c r="S5" s="170">
        <f t="shared" si="4"/>
        <v>113.31938633193863</v>
      </c>
    </row>
    <row r="6" spans="1:19" ht="30" x14ac:dyDescent="0.25">
      <c r="A6" s="732"/>
      <c r="B6" s="733"/>
      <c r="C6" s="734">
        <v>4</v>
      </c>
      <c r="D6" s="740" t="s">
        <v>16</v>
      </c>
      <c r="E6" s="41" t="s">
        <v>59</v>
      </c>
      <c r="F6" s="41" t="s">
        <v>58</v>
      </c>
      <c r="G6" s="163">
        <v>17610</v>
      </c>
      <c r="H6" s="164">
        <f>$H$1</f>
        <v>717</v>
      </c>
      <c r="I6" s="221">
        <f t="shared" si="0"/>
        <v>24.560669456066947</v>
      </c>
      <c r="J6" s="212"/>
      <c r="K6" s="165"/>
      <c r="L6" s="226"/>
      <c r="M6" s="233"/>
      <c r="N6" s="229">
        <f t="shared" si="1"/>
        <v>17610</v>
      </c>
      <c r="O6" s="167">
        <f>$O$1</f>
        <v>717</v>
      </c>
      <c r="P6" s="168">
        <f t="shared" si="2"/>
        <v>24.560669456066947</v>
      </c>
      <c r="Q6" s="238">
        <f t="shared" si="3"/>
        <v>17610</v>
      </c>
      <c r="R6" s="169">
        <f>$R$1</f>
        <v>717</v>
      </c>
      <c r="S6" s="170">
        <f t="shared" si="4"/>
        <v>24.560669456066947</v>
      </c>
    </row>
    <row r="7" spans="1:19" ht="29.25" customHeight="1" x14ac:dyDescent="0.25">
      <c r="A7" s="732"/>
      <c r="B7" s="733"/>
      <c r="C7" s="734"/>
      <c r="D7" s="740"/>
      <c r="E7" s="41" t="s">
        <v>61</v>
      </c>
      <c r="F7" s="41" t="s">
        <v>111</v>
      </c>
      <c r="G7" s="171"/>
      <c r="H7" s="172"/>
      <c r="I7" s="221"/>
      <c r="J7" s="212"/>
      <c r="K7" s="166"/>
      <c r="L7" s="226"/>
      <c r="M7" s="233"/>
      <c r="N7" s="229"/>
      <c r="O7" s="167"/>
      <c r="P7" s="168"/>
      <c r="Q7" s="238"/>
      <c r="R7" s="169"/>
      <c r="S7" s="170"/>
    </row>
    <row r="8" spans="1:19" ht="30" x14ac:dyDescent="0.25">
      <c r="A8" s="732"/>
      <c r="B8" s="733"/>
      <c r="C8" s="734">
        <v>5</v>
      </c>
      <c r="D8" s="740" t="s">
        <v>17</v>
      </c>
      <c r="E8" s="41" t="s">
        <v>59</v>
      </c>
      <c r="F8" s="41" t="s">
        <v>58</v>
      </c>
      <c r="G8" s="163">
        <v>17400</v>
      </c>
      <c r="H8" s="164">
        <f>$H$1</f>
        <v>717</v>
      </c>
      <c r="I8" s="221">
        <f t="shared" si="0"/>
        <v>24.267782426778243</v>
      </c>
      <c r="J8" s="212"/>
      <c r="K8" s="165"/>
      <c r="L8" s="226"/>
      <c r="M8" s="233"/>
      <c r="N8" s="229">
        <f t="shared" si="1"/>
        <v>17400</v>
      </c>
      <c r="O8" s="167">
        <f>$O$1</f>
        <v>717</v>
      </c>
      <c r="P8" s="168">
        <f t="shared" ref="P8" si="5">N8/O8</f>
        <v>24.267782426778243</v>
      </c>
      <c r="Q8" s="238">
        <f>G8</f>
        <v>17400</v>
      </c>
      <c r="R8" s="169">
        <f>$R$1</f>
        <v>717</v>
      </c>
      <c r="S8" s="170">
        <f t="shared" si="4"/>
        <v>24.267782426778243</v>
      </c>
    </row>
    <row r="9" spans="1:19" ht="66.75" customHeight="1" x14ac:dyDescent="0.25">
      <c r="A9" s="732"/>
      <c r="B9" s="733"/>
      <c r="C9" s="734"/>
      <c r="D9" s="740"/>
      <c r="E9" s="41" t="s">
        <v>62</v>
      </c>
      <c r="F9" s="41" t="s">
        <v>63</v>
      </c>
      <c r="G9" s="171"/>
      <c r="H9" s="172"/>
      <c r="I9" s="222"/>
      <c r="J9" s="213"/>
      <c r="K9" s="165"/>
      <c r="L9" s="226"/>
      <c r="M9" s="234"/>
      <c r="N9" s="229"/>
      <c r="O9" s="167"/>
      <c r="P9" s="168"/>
      <c r="Q9" s="239"/>
      <c r="R9" s="169"/>
      <c r="S9" s="170"/>
    </row>
    <row r="10" spans="1:19" ht="30" x14ac:dyDescent="0.25">
      <c r="A10" s="732"/>
      <c r="B10" s="733"/>
      <c r="C10" s="147">
        <v>6</v>
      </c>
      <c r="D10" s="151" t="s">
        <v>18</v>
      </c>
      <c r="E10" s="41" t="s">
        <v>59</v>
      </c>
      <c r="F10" s="41" t="s">
        <v>58</v>
      </c>
      <c r="G10" s="163">
        <v>20370</v>
      </c>
      <c r="H10" s="164">
        <f>$H$1</f>
        <v>717</v>
      </c>
      <c r="I10" s="221">
        <f t="shared" si="0"/>
        <v>28.410041841004183</v>
      </c>
      <c r="J10" s="212"/>
      <c r="K10" s="165"/>
      <c r="L10" s="226"/>
      <c r="M10" s="233"/>
      <c r="N10" s="229">
        <f t="shared" si="1"/>
        <v>20370</v>
      </c>
      <c r="O10" s="167">
        <f>$O$1</f>
        <v>717</v>
      </c>
      <c r="P10" s="168">
        <f t="shared" ref="P10:P11" si="6">N10/O10</f>
        <v>28.410041841004183</v>
      </c>
      <c r="Q10" s="238">
        <f t="shared" ref="Q10:Q11" si="7">G10</f>
        <v>20370</v>
      </c>
      <c r="R10" s="169">
        <f>$R$1</f>
        <v>717</v>
      </c>
      <c r="S10" s="170">
        <f t="shared" si="4"/>
        <v>28.410041841004183</v>
      </c>
    </row>
    <row r="11" spans="1:19" ht="30" x14ac:dyDescent="0.25">
      <c r="A11" s="732"/>
      <c r="B11" s="733"/>
      <c r="C11" s="734">
        <v>7</v>
      </c>
      <c r="D11" s="736" t="s">
        <v>19</v>
      </c>
      <c r="E11" s="41" t="s">
        <v>59</v>
      </c>
      <c r="F11" s="41" t="s">
        <v>58</v>
      </c>
      <c r="G11" s="163">
        <v>37300</v>
      </c>
      <c r="H11" s="164">
        <f>$H$1</f>
        <v>717</v>
      </c>
      <c r="I11" s="221">
        <f t="shared" si="0"/>
        <v>52.022315202231518</v>
      </c>
      <c r="J11" s="212"/>
      <c r="K11" s="165"/>
      <c r="L11" s="226"/>
      <c r="M11" s="233"/>
      <c r="N11" s="229">
        <f t="shared" si="1"/>
        <v>37300</v>
      </c>
      <c r="O11" s="167">
        <f>$O$1</f>
        <v>717</v>
      </c>
      <c r="P11" s="168">
        <f t="shared" si="6"/>
        <v>52.022315202231518</v>
      </c>
      <c r="Q11" s="238">
        <f t="shared" si="7"/>
        <v>37300</v>
      </c>
      <c r="R11" s="169">
        <f>$R$1</f>
        <v>717</v>
      </c>
      <c r="S11" s="170">
        <f t="shared" si="4"/>
        <v>52.022315202231518</v>
      </c>
    </row>
    <row r="12" spans="1:19" ht="45" x14ac:dyDescent="0.25">
      <c r="A12" s="732"/>
      <c r="B12" s="733"/>
      <c r="C12" s="734"/>
      <c r="D12" s="736"/>
      <c r="E12" s="41" t="s">
        <v>66</v>
      </c>
      <c r="F12" s="41" t="s">
        <v>67</v>
      </c>
      <c r="G12" s="163"/>
      <c r="H12" s="164"/>
      <c r="I12" s="221"/>
      <c r="J12" s="213"/>
      <c r="K12" s="165"/>
      <c r="L12" s="226"/>
      <c r="M12" s="233"/>
      <c r="N12" s="229"/>
      <c r="O12" s="167"/>
      <c r="P12" s="168"/>
      <c r="Q12" s="239"/>
      <c r="R12" s="169"/>
      <c r="S12" s="170"/>
    </row>
    <row r="13" spans="1:19" ht="30" x14ac:dyDescent="0.25">
      <c r="A13" s="732"/>
      <c r="B13" s="733"/>
      <c r="C13" s="734">
        <v>8</v>
      </c>
      <c r="D13" s="740" t="s">
        <v>20</v>
      </c>
      <c r="E13" s="41" t="s">
        <v>59</v>
      </c>
      <c r="F13" s="41" t="s">
        <v>58</v>
      </c>
      <c r="G13" s="163"/>
      <c r="H13" s="164"/>
      <c r="I13" s="221"/>
      <c r="J13" s="213"/>
      <c r="K13" s="165"/>
      <c r="L13" s="226"/>
      <c r="M13" s="233"/>
      <c r="N13" s="229"/>
      <c r="O13" s="167"/>
      <c r="P13" s="168"/>
      <c r="Q13" s="239"/>
      <c r="R13" s="169"/>
      <c r="S13" s="170"/>
    </row>
    <row r="14" spans="1:19" ht="30" x14ac:dyDescent="0.25">
      <c r="A14" s="732"/>
      <c r="B14" s="733"/>
      <c r="C14" s="734"/>
      <c r="D14" s="740"/>
      <c r="E14" s="41" t="s">
        <v>69</v>
      </c>
      <c r="F14" s="41" t="s">
        <v>68</v>
      </c>
      <c r="G14" s="163"/>
      <c r="H14" s="164"/>
      <c r="I14" s="221"/>
      <c r="J14" s="213"/>
      <c r="K14" s="165"/>
      <c r="L14" s="226"/>
      <c r="M14" s="233"/>
      <c r="N14" s="229"/>
      <c r="O14" s="167"/>
      <c r="P14" s="168"/>
      <c r="Q14" s="239"/>
      <c r="R14" s="169"/>
      <c r="S14" s="170"/>
    </row>
    <row r="15" spans="1:19" ht="45" x14ac:dyDescent="0.25">
      <c r="A15" s="732"/>
      <c r="B15" s="733"/>
      <c r="C15" s="147">
        <v>9</v>
      </c>
      <c r="D15" s="148" t="s">
        <v>398</v>
      </c>
      <c r="E15" s="41"/>
      <c r="F15" s="41"/>
      <c r="G15" s="163"/>
      <c r="H15" s="164"/>
      <c r="I15" s="221"/>
      <c r="J15" s="213"/>
      <c r="K15" s="165"/>
      <c r="L15" s="226"/>
      <c r="M15" s="233"/>
      <c r="N15" s="229"/>
      <c r="O15" s="167"/>
      <c r="P15" s="168"/>
      <c r="Q15" s="239"/>
      <c r="R15" s="169"/>
      <c r="S15" s="170"/>
    </row>
    <row r="16" spans="1:19" ht="30" x14ac:dyDescent="0.25">
      <c r="A16" s="732"/>
      <c r="B16" s="733"/>
      <c r="C16" s="147">
        <v>10</v>
      </c>
      <c r="D16" s="148" t="s">
        <v>399</v>
      </c>
      <c r="E16" s="41" t="s">
        <v>59</v>
      </c>
      <c r="F16" s="41" t="s">
        <v>58</v>
      </c>
      <c r="G16" s="163">
        <v>7700</v>
      </c>
      <c r="H16" s="164"/>
      <c r="I16" s="221"/>
      <c r="J16" s="213"/>
      <c r="K16" s="165"/>
      <c r="L16" s="226"/>
      <c r="M16" s="233"/>
      <c r="N16" s="229">
        <f t="shared" si="1"/>
        <v>7700</v>
      </c>
      <c r="O16" s="167">
        <v>717</v>
      </c>
      <c r="P16" s="168">
        <f>N16/O16</f>
        <v>10.739191073919107</v>
      </c>
      <c r="Q16" s="238">
        <f t="shared" ref="Q16:Q17" si="8">G16</f>
        <v>7700</v>
      </c>
      <c r="R16" s="169">
        <v>717</v>
      </c>
      <c r="S16" s="170">
        <f>Q16/R16</f>
        <v>10.739191073919107</v>
      </c>
    </row>
    <row r="17" spans="1:19" ht="27" customHeight="1" x14ac:dyDescent="0.25">
      <c r="A17" s="732"/>
      <c r="B17" s="733"/>
      <c r="C17" s="734">
        <v>11</v>
      </c>
      <c r="D17" s="741" t="s">
        <v>21</v>
      </c>
      <c r="E17" s="41" t="s">
        <v>59</v>
      </c>
      <c r="F17" s="41" t="s">
        <v>58</v>
      </c>
      <c r="G17" s="163">
        <v>9875</v>
      </c>
      <c r="H17" s="164">
        <f>$H$1</f>
        <v>717</v>
      </c>
      <c r="I17" s="221">
        <f t="shared" si="0"/>
        <v>13.772663877266387</v>
      </c>
      <c r="J17" s="212"/>
      <c r="K17" s="165"/>
      <c r="L17" s="226"/>
      <c r="M17" s="233"/>
      <c r="N17" s="229">
        <f t="shared" si="1"/>
        <v>9875</v>
      </c>
      <c r="O17" s="167">
        <f>$O$1</f>
        <v>717</v>
      </c>
      <c r="P17" s="168">
        <f t="shared" ref="P17" si="9">N17/O17</f>
        <v>13.772663877266387</v>
      </c>
      <c r="Q17" s="238">
        <f t="shared" si="8"/>
        <v>9875</v>
      </c>
      <c r="R17" s="169">
        <f>$R$1</f>
        <v>717</v>
      </c>
      <c r="S17" s="170">
        <f t="shared" si="4"/>
        <v>13.772663877266387</v>
      </c>
    </row>
    <row r="18" spans="1:19" ht="30.75" thickBot="1" x14ac:dyDescent="0.3">
      <c r="A18" s="729"/>
      <c r="B18" s="731"/>
      <c r="C18" s="735"/>
      <c r="D18" s="746"/>
      <c r="E18" s="43" t="s">
        <v>70</v>
      </c>
      <c r="F18" s="43" t="s">
        <v>71</v>
      </c>
      <c r="G18" s="173"/>
      <c r="H18" s="174"/>
      <c r="I18" s="268"/>
      <c r="J18" s="269"/>
      <c r="K18" s="175"/>
      <c r="L18" s="270"/>
      <c r="M18" s="271"/>
      <c r="N18" s="272"/>
      <c r="O18" s="177"/>
      <c r="P18" s="178"/>
      <c r="Q18" s="273"/>
      <c r="R18" s="179"/>
      <c r="S18" s="180"/>
    </row>
    <row r="19" spans="1:19" ht="15.75" thickBot="1" x14ac:dyDescent="0.3">
      <c r="A19" s="274"/>
      <c r="B19" s="274"/>
      <c r="C19" s="210"/>
      <c r="D19" s="274"/>
      <c r="E19" s="211"/>
      <c r="F19" s="274"/>
      <c r="G19" s="275"/>
      <c r="H19" s="274"/>
      <c r="I19" s="276"/>
      <c r="J19" s="277"/>
      <c r="K19" s="274"/>
      <c r="L19" s="278"/>
      <c r="M19" s="279"/>
      <c r="N19" s="277"/>
      <c r="O19" s="274"/>
      <c r="P19" s="276"/>
      <c r="Q19" s="277"/>
      <c r="R19" s="274"/>
      <c r="S19" s="280"/>
    </row>
    <row r="20" spans="1:19" ht="30" x14ac:dyDescent="0.25">
      <c r="A20" s="728">
        <v>3</v>
      </c>
      <c r="B20" s="730" t="s">
        <v>1</v>
      </c>
      <c r="C20" s="738">
        <v>1</v>
      </c>
      <c r="D20" s="743" t="s">
        <v>22</v>
      </c>
      <c r="E20" s="48" t="s">
        <v>59</v>
      </c>
      <c r="F20" s="48" t="s">
        <v>58</v>
      </c>
      <c r="G20" s="156">
        <v>5900</v>
      </c>
      <c r="H20" s="157">
        <v>699</v>
      </c>
      <c r="I20" s="262">
        <f>G20/H20</f>
        <v>8.4406294706723894</v>
      </c>
      <c r="J20" s="263"/>
      <c r="K20" s="158"/>
      <c r="L20" s="264"/>
      <c r="M20" s="265"/>
      <c r="N20" s="266">
        <f>G20</f>
        <v>5900</v>
      </c>
      <c r="O20" s="159">
        <f>$O$1</f>
        <v>717</v>
      </c>
      <c r="P20" s="160">
        <f t="shared" ref="P20" si="10">N20/O20</f>
        <v>8.2287308228730822</v>
      </c>
      <c r="Q20" s="267">
        <f t="shared" ref="Q20" si="11">G20</f>
        <v>5900</v>
      </c>
      <c r="R20" s="161">
        <f>$R$1</f>
        <v>717</v>
      </c>
      <c r="S20" s="162">
        <f t="shared" si="4"/>
        <v>8.2287308228730822</v>
      </c>
    </row>
    <row r="21" spans="1:19" ht="21" customHeight="1" x14ac:dyDescent="0.25">
      <c r="A21" s="732"/>
      <c r="B21" s="733"/>
      <c r="C21" s="734"/>
      <c r="D21" s="736"/>
      <c r="E21" s="41" t="s">
        <v>72</v>
      </c>
      <c r="F21" s="41" t="s">
        <v>73</v>
      </c>
      <c r="G21" s="181"/>
      <c r="H21" s="164"/>
      <c r="I21" s="223"/>
      <c r="J21" s="214"/>
      <c r="K21" s="183"/>
      <c r="L21" s="227"/>
      <c r="M21" s="235"/>
      <c r="N21" s="230"/>
      <c r="O21" s="167"/>
      <c r="P21" s="168"/>
      <c r="Q21" s="239"/>
      <c r="R21" s="169"/>
      <c r="S21" s="170"/>
    </row>
    <row r="22" spans="1:19" ht="45.75" customHeight="1" x14ac:dyDescent="0.25">
      <c r="A22" s="732"/>
      <c r="B22" s="733"/>
      <c r="C22" s="734"/>
      <c r="D22" s="736"/>
      <c r="E22" s="41" t="s">
        <v>75</v>
      </c>
      <c r="F22" s="41" t="s">
        <v>74</v>
      </c>
      <c r="G22" s="184"/>
      <c r="H22" s="164"/>
      <c r="I22" s="222"/>
      <c r="J22" s="215"/>
      <c r="K22" s="165"/>
      <c r="L22" s="228"/>
      <c r="M22" s="234"/>
      <c r="N22" s="230"/>
      <c r="O22" s="167"/>
      <c r="P22" s="185"/>
      <c r="Q22" s="239"/>
      <c r="R22" s="169"/>
      <c r="S22" s="186"/>
    </row>
    <row r="23" spans="1:19" ht="30" x14ac:dyDescent="0.25">
      <c r="A23" s="732"/>
      <c r="B23" s="733"/>
      <c r="C23" s="734">
        <v>2</v>
      </c>
      <c r="D23" s="740" t="s">
        <v>23</v>
      </c>
      <c r="E23" s="41" t="s">
        <v>59</v>
      </c>
      <c r="F23" s="41" t="s">
        <v>58</v>
      </c>
      <c r="G23" s="163"/>
      <c r="H23" s="164"/>
      <c r="I23" s="221"/>
      <c r="J23" s="216"/>
      <c r="K23" s="165"/>
      <c r="L23" s="226"/>
      <c r="M23" s="233"/>
      <c r="N23" s="230"/>
      <c r="O23" s="167"/>
      <c r="P23" s="168"/>
      <c r="Q23" s="239"/>
      <c r="R23" s="169"/>
      <c r="S23" s="170"/>
    </row>
    <row r="24" spans="1:19" ht="30.75" thickBot="1" x14ac:dyDescent="0.3">
      <c r="A24" s="729"/>
      <c r="B24" s="731"/>
      <c r="C24" s="735"/>
      <c r="D24" s="744"/>
      <c r="E24" s="43" t="s">
        <v>76</v>
      </c>
      <c r="F24" s="43" t="s">
        <v>77</v>
      </c>
      <c r="G24" s="187"/>
      <c r="H24" s="174"/>
      <c r="I24" s="281"/>
      <c r="J24" s="282"/>
      <c r="K24" s="188"/>
      <c r="L24" s="283"/>
      <c r="M24" s="284"/>
      <c r="N24" s="285"/>
      <c r="O24" s="177"/>
      <c r="P24" s="178"/>
      <c r="Q24" s="273"/>
      <c r="R24" s="179"/>
      <c r="S24" s="180"/>
    </row>
    <row r="25" spans="1:19" ht="15.75" thickBot="1" x14ac:dyDescent="0.3">
      <c r="A25" s="274"/>
      <c r="B25" s="274"/>
      <c r="C25" s="210"/>
      <c r="D25" s="274"/>
      <c r="E25" s="211"/>
      <c r="F25" s="211"/>
      <c r="G25" s="275"/>
      <c r="H25" s="274"/>
      <c r="I25" s="276"/>
      <c r="J25" s="286"/>
      <c r="K25" s="274"/>
      <c r="L25" s="278"/>
      <c r="M25" s="279"/>
      <c r="N25" s="277"/>
      <c r="O25" s="274"/>
      <c r="P25" s="276"/>
      <c r="Q25" s="277"/>
      <c r="R25" s="274"/>
      <c r="S25" s="280"/>
    </row>
    <row r="26" spans="1:19" ht="30" x14ac:dyDescent="0.25">
      <c r="A26" s="728">
        <v>4</v>
      </c>
      <c r="B26" s="730" t="s">
        <v>2</v>
      </c>
      <c r="C26" s="738">
        <v>1</v>
      </c>
      <c r="D26" s="747" t="s">
        <v>24</v>
      </c>
      <c r="E26" s="48" t="s">
        <v>59</v>
      </c>
      <c r="F26" s="48" t="s">
        <v>58</v>
      </c>
      <c r="G26" s="156">
        <v>5700</v>
      </c>
      <c r="H26" s="157">
        <f>$H$1</f>
        <v>717</v>
      </c>
      <c r="I26" s="262">
        <f>G26/H26</f>
        <v>7.9497907949790791</v>
      </c>
      <c r="J26" s="287"/>
      <c r="K26" s="158"/>
      <c r="L26" s="264"/>
      <c r="M26" s="265"/>
      <c r="N26" s="266">
        <f>G26</f>
        <v>5700</v>
      </c>
      <c r="O26" s="159">
        <f>$O$1</f>
        <v>717</v>
      </c>
      <c r="P26" s="160">
        <f t="shared" ref="P26" si="12">N26/O26</f>
        <v>7.9497907949790791</v>
      </c>
      <c r="Q26" s="267">
        <f t="shared" ref="Q26" si="13">G26</f>
        <v>5700</v>
      </c>
      <c r="R26" s="161">
        <f>$R$1</f>
        <v>717</v>
      </c>
      <c r="S26" s="162">
        <f t="shared" si="4"/>
        <v>7.9497907949790791</v>
      </c>
    </row>
    <row r="27" spans="1:19" ht="30" x14ac:dyDescent="0.25">
      <c r="A27" s="732"/>
      <c r="B27" s="733"/>
      <c r="C27" s="734"/>
      <c r="D27" s="741"/>
      <c r="E27" s="41" t="s">
        <v>78</v>
      </c>
      <c r="F27" s="41" t="s">
        <v>79</v>
      </c>
      <c r="G27" s="163"/>
      <c r="H27" s="164"/>
      <c r="I27" s="221"/>
      <c r="J27" s="217"/>
      <c r="K27" s="165"/>
      <c r="L27" s="226"/>
      <c r="M27" s="233"/>
      <c r="N27" s="229"/>
      <c r="O27" s="167"/>
      <c r="P27" s="168"/>
      <c r="Q27" s="238"/>
      <c r="R27" s="169"/>
      <c r="S27" s="170"/>
    </row>
    <row r="28" spans="1:19" ht="30" x14ac:dyDescent="0.25">
      <c r="A28" s="732"/>
      <c r="B28" s="733"/>
      <c r="C28" s="734">
        <v>2</v>
      </c>
      <c r="D28" s="740" t="s">
        <v>25</v>
      </c>
      <c r="E28" s="41" t="s">
        <v>59</v>
      </c>
      <c r="F28" s="41" t="s">
        <v>58</v>
      </c>
      <c r="G28" s="163">
        <v>800</v>
      </c>
      <c r="H28" s="164">
        <f>$H$1</f>
        <v>717</v>
      </c>
      <c r="I28" s="221">
        <f t="shared" ref="I28:I31" si="14">G28/H28</f>
        <v>1.1157601115760112</v>
      </c>
      <c r="J28" s="217"/>
      <c r="K28" s="165"/>
      <c r="L28" s="226"/>
      <c r="M28" s="233"/>
      <c r="N28" s="229">
        <f>G28</f>
        <v>800</v>
      </c>
      <c r="O28" s="167">
        <f>$O$1</f>
        <v>717</v>
      </c>
      <c r="P28" s="168">
        <f t="shared" ref="P28" si="15">N28/O28</f>
        <v>1.1157601115760112</v>
      </c>
      <c r="Q28" s="238">
        <f t="shared" ref="Q28" si="16">G28</f>
        <v>800</v>
      </c>
      <c r="R28" s="169">
        <f>$R$1</f>
        <v>717</v>
      </c>
      <c r="S28" s="170">
        <f t="shared" si="4"/>
        <v>1.1157601115760112</v>
      </c>
    </row>
    <row r="29" spans="1:19" ht="45" x14ac:dyDescent="0.25">
      <c r="A29" s="732"/>
      <c r="B29" s="733"/>
      <c r="C29" s="734"/>
      <c r="D29" s="740"/>
      <c r="E29" s="41" t="s">
        <v>80</v>
      </c>
      <c r="F29" s="41" t="s">
        <v>81</v>
      </c>
      <c r="G29" s="163"/>
      <c r="H29" s="164"/>
      <c r="I29" s="221"/>
      <c r="J29" s="218"/>
      <c r="K29" s="165"/>
      <c r="L29" s="226"/>
      <c r="M29" s="233"/>
      <c r="N29" s="230"/>
      <c r="O29" s="167"/>
      <c r="P29" s="168"/>
      <c r="Q29" s="239"/>
      <c r="R29" s="169"/>
      <c r="S29" s="170"/>
    </row>
    <row r="30" spans="1:19" ht="28.5" customHeight="1" x14ac:dyDescent="0.25">
      <c r="A30" s="732"/>
      <c r="B30" s="733"/>
      <c r="C30" s="147">
        <v>4</v>
      </c>
      <c r="D30" s="40" t="s">
        <v>26</v>
      </c>
      <c r="E30" s="41" t="s">
        <v>59</v>
      </c>
      <c r="F30" s="41" t="s">
        <v>58</v>
      </c>
      <c r="G30" s="163"/>
      <c r="H30" s="164"/>
      <c r="I30" s="221"/>
      <c r="J30" s="218"/>
      <c r="K30" s="165"/>
      <c r="L30" s="226"/>
      <c r="M30" s="233"/>
      <c r="N30" s="230"/>
      <c r="O30" s="167"/>
      <c r="P30" s="168"/>
      <c r="Q30" s="239"/>
      <c r="R30" s="169"/>
      <c r="S30" s="170"/>
    </row>
    <row r="31" spans="1:19" ht="31.5" customHeight="1" x14ac:dyDescent="0.25">
      <c r="A31" s="732"/>
      <c r="B31" s="733"/>
      <c r="C31" s="734">
        <v>6</v>
      </c>
      <c r="D31" s="740" t="s">
        <v>27</v>
      </c>
      <c r="E31" s="41" t="s">
        <v>59</v>
      </c>
      <c r="F31" s="41" t="s">
        <v>58</v>
      </c>
      <c r="G31" s="163">
        <v>6000</v>
      </c>
      <c r="H31" s="164">
        <f>H1</f>
        <v>717</v>
      </c>
      <c r="I31" s="221">
        <f t="shared" si="14"/>
        <v>8.3682008368200833</v>
      </c>
      <c r="J31" s="217"/>
      <c r="K31" s="165"/>
      <c r="L31" s="226"/>
      <c r="M31" s="233"/>
      <c r="N31" s="229">
        <f>G31</f>
        <v>6000</v>
      </c>
      <c r="O31" s="167">
        <f>$O$1</f>
        <v>717</v>
      </c>
      <c r="P31" s="168">
        <f t="shared" ref="P31" si="17">N31/O31</f>
        <v>8.3682008368200833</v>
      </c>
      <c r="Q31" s="238">
        <f t="shared" ref="Q31" si="18">G31</f>
        <v>6000</v>
      </c>
      <c r="R31" s="169">
        <f>$R$1</f>
        <v>717</v>
      </c>
      <c r="S31" s="170">
        <f t="shared" si="4"/>
        <v>8.3682008368200833</v>
      </c>
    </row>
    <row r="32" spans="1:19" ht="33" customHeight="1" x14ac:dyDescent="0.25">
      <c r="A32" s="732"/>
      <c r="B32" s="733"/>
      <c r="C32" s="734"/>
      <c r="D32" s="740"/>
      <c r="E32" s="41" t="s">
        <v>82</v>
      </c>
      <c r="F32" s="41" t="s">
        <v>83</v>
      </c>
      <c r="G32" s="163"/>
      <c r="H32" s="164"/>
      <c r="I32" s="221"/>
      <c r="J32" s="218"/>
      <c r="K32" s="165"/>
      <c r="L32" s="226"/>
      <c r="M32" s="233"/>
      <c r="N32" s="230"/>
      <c r="O32" s="167"/>
      <c r="P32" s="168"/>
      <c r="Q32" s="239"/>
      <c r="R32" s="169"/>
      <c r="S32" s="170"/>
    </row>
    <row r="33" spans="1:19" ht="45.75" thickBot="1" x14ac:dyDescent="0.3">
      <c r="A33" s="729"/>
      <c r="B33" s="731"/>
      <c r="C33" s="735"/>
      <c r="D33" s="744"/>
      <c r="E33" s="43" t="s">
        <v>84</v>
      </c>
      <c r="F33" s="43" t="s">
        <v>85</v>
      </c>
      <c r="G33" s="173"/>
      <c r="H33" s="174"/>
      <c r="I33" s="288"/>
      <c r="J33" s="289"/>
      <c r="K33" s="175"/>
      <c r="L33" s="270"/>
      <c r="M33" s="271"/>
      <c r="N33" s="285"/>
      <c r="O33" s="177"/>
      <c r="P33" s="178"/>
      <c r="Q33" s="273"/>
      <c r="R33" s="179"/>
      <c r="S33" s="180"/>
    </row>
    <row r="34" spans="1:19" ht="15.75" thickBot="1" x14ac:dyDescent="0.3">
      <c r="A34" s="274"/>
      <c r="B34" s="274"/>
      <c r="C34" s="210"/>
      <c r="D34" s="274"/>
      <c r="E34" s="290"/>
      <c r="F34" s="274"/>
      <c r="G34" s="291"/>
      <c r="H34" s="274"/>
      <c r="I34" s="276"/>
      <c r="J34" s="286"/>
      <c r="K34" s="274"/>
      <c r="L34" s="278"/>
      <c r="M34" s="279"/>
      <c r="N34" s="277"/>
      <c r="O34" s="274"/>
      <c r="P34" s="276"/>
      <c r="Q34" s="277"/>
      <c r="R34" s="274"/>
      <c r="S34" s="280"/>
    </row>
    <row r="35" spans="1:19" ht="30" x14ac:dyDescent="0.25">
      <c r="A35" s="728">
        <v>5</v>
      </c>
      <c r="B35" s="730" t="s">
        <v>3</v>
      </c>
      <c r="C35" s="153">
        <v>1</v>
      </c>
      <c r="D35" s="48" t="s">
        <v>28</v>
      </c>
      <c r="E35" s="48" t="s">
        <v>59</v>
      </c>
      <c r="F35" s="48" t="s">
        <v>58</v>
      </c>
      <c r="G35" s="156"/>
      <c r="H35" s="157"/>
      <c r="I35" s="262"/>
      <c r="J35" s="292"/>
      <c r="K35" s="158"/>
      <c r="L35" s="264"/>
      <c r="M35" s="265"/>
      <c r="N35" s="293"/>
      <c r="O35" s="159"/>
      <c r="P35" s="160"/>
      <c r="Q35" s="294"/>
      <c r="R35" s="161"/>
      <c r="S35" s="162"/>
    </row>
    <row r="36" spans="1:19" ht="45.75" thickBot="1" x14ac:dyDescent="0.3">
      <c r="A36" s="729"/>
      <c r="B36" s="731"/>
      <c r="C36" s="149">
        <v>2</v>
      </c>
      <c r="D36" s="150" t="s">
        <v>29</v>
      </c>
      <c r="E36" s="43" t="s">
        <v>59</v>
      </c>
      <c r="F36" s="43" t="s">
        <v>58</v>
      </c>
      <c r="G36" s="173">
        <v>7700</v>
      </c>
      <c r="H36" s="174">
        <f>$H$1</f>
        <v>717</v>
      </c>
      <c r="I36" s="288">
        <f>G36/H36</f>
        <v>10.739191073919107</v>
      </c>
      <c r="J36" s="295"/>
      <c r="K36" s="175"/>
      <c r="L36" s="270"/>
      <c r="M36" s="271"/>
      <c r="N36" s="272">
        <f>G36</f>
        <v>7700</v>
      </c>
      <c r="O36" s="177">
        <f>$O$1</f>
        <v>717</v>
      </c>
      <c r="P36" s="178">
        <f t="shared" ref="P36" si="19">N36/O36</f>
        <v>10.739191073919107</v>
      </c>
      <c r="Q36" s="296">
        <f t="shared" ref="Q36" si="20">G36</f>
        <v>7700</v>
      </c>
      <c r="R36" s="179">
        <f>$R$1</f>
        <v>717</v>
      </c>
      <c r="S36" s="180">
        <f t="shared" si="4"/>
        <v>10.739191073919107</v>
      </c>
    </row>
    <row r="37" spans="1:19" ht="15.75" thickBot="1" x14ac:dyDescent="0.3">
      <c r="A37" s="274"/>
      <c r="B37" s="274"/>
      <c r="C37" s="210"/>
      <c r="D37" s="274"/>
      <c r="E37" s="290"/>
      <c r="F37" s="211"/>
      <c r="G37" s="275"/>
      <c r="H37" s="274"/>
      <c r="I37" s="276"/>
      <c r="J37" s="297"/>
      <c r="K37" s="274"/>
      <c r="L37" s="278"/>
      <c r="M37" s="279"/>
      <c r="N37" s="277"/>
      <c r="O37" s="274"/>
      <c r="P37" s="276"/>
      <c r="Q37" s="277"/>
      <c r="R37" s="274"/>
      <c r="S37" s="280"/>
    </row>
    <row r="38" spans="1:19" ht="30" x14ac:dyDescent="0.25">
      <c r="A38" s="728">
        <v>6</v>
      </c>
      <c r="B38" s="730" t="s">
        <v>4</v>
      </c>
      <c r="C38" s="153">
        <v>1</v>
      </c>
      <c r="D38" s="154" t="s">
        <v>30</v>
      </c>
      <c r="E38" s="48" t="s">
        <v>59</v>
      </c>
      <c r="F38" s="48" t="s">
        <v>58</v>
      </c>
      <c r="G38" s="156">
        <v>50</v>
      </c>
      <c r="H38" s="157">
        <f>$H$1</f>
        <v>717</v>
      </c>
      <c r="I38" s="262">
        <f>G38/H38</f>
        <v>6.9735006973500699E-2</v>
      </c>
      <c r="J38" s="287"/>
      <c r="K38" s="158"/>
      <c r="L38" s="264"/>
      <c r="M38" s="265"/>
      <c r="N38" s="266">
        <f>G38</f>
        <v>50</v>
      </c>
      <c r="O38" s="159">
        <f>$O$1</f>
        <v>717</v>
      </c>
      <c r="P38" s="160">
        <f t="shared" ref="P38" si="21">N38/O38</f>
        <v>6.9735006973500699E-2</v>
      </c>
      <c r="Q38" s="267">
        <f t="shared" ref="Q38" si="22">G38</f>
        <v>50</v>
      </c>
      <c r="R38" s="161">
        <f>$R$1</f>
        <v>717</v>
      </c>
      <c r="S38" s="162">
        <f t="shared" si="4"/>
        <v>6.9735006973500699E-2</v>
      </c>
    </row>
    <row r="39" spans="1:19" ht="30.75" thickBot="1" x14ac:dyDescent="0.3">
      <c r="A39" s="729"/>
      <c r="B39" s="731"/>
      <c r="C39" s="149">
        <v>2</v>
      </c>
      <c r="D39" s="58" t="s">
        <v>31</v>
      </c>
      <c r="E39" s="43" t="s">
        <v>59</v>
      </c>
      <c r="F39" s="43" t="s">
        <v>58</v>
      </c>
      <c r="G39" s="173"/>
      <c r="H39" s="174"/>
      <c r="I39" s="288"/>
      <c r="J39" s="298"/>
      <c r="K39" s="175"/>
      <c r="L39" s="270"/>
      <c r="M39" s="271"/>
      <c r="N39" s="285"/>
      <c r="O39" s="177"/>
      <c r="P39" s="178"/>
      <c r="Q39" s="273"/>
      <c r="R39" s="179"/>
      <c r="S39" s="180"/>
    </row>
    <row r="40" spans="1:19" ht="30.75" thickBot="1" x14ac:dyDescent="0.3">
      <c r="A40" s="54">
        <v>7</v>
      </c>
      <c r="B40" s="55" t="s">
        <v>400</v>
      </c>
      <c r="C40" s="45">
        <v>1</v>
      </c>
      <c r="D40" s="299" t="s">
        <v>401</v>
      </c>
      <c r="E40" s="46" t="s">
        <v>59</v>
      </c>
      <c r="F40" s="46" t="s">
        <v>58</v>
      </c>
      <c r="G40" s="205">
        <v>3500</v>
      </c>
      <c r="H40" s="195">
        <v>717</v>
      </c>
      <c r="I40" s="300">
        <f>G40/H40</f>
        <v>4.8814504881450489</v>
      </c>
      <c r="J40" s="301"/>
      <c r="K40" s="199"/>
      <c r="L40" s="302"/>
      <c r="M40" s="303"/>
      <c r="N40" s="304">
        <f>G40</f>
        <v>3500</v>
      </c>
      <c r="O40" s="200">
        <f>$O$1</f>
        <v>717</v>
      </c>
      <c r="P40" s="201">
        <f t="shared" ref="P40" si="23">N40/O40</f>
        <v>4.8814504881450489</v>
      </c>
      <c r="Q40" s="305">
        <f t="shared" ref="Q40" si="24">G40</f>
        <v>3500</v>
      </c>
      <c r="R40" s="202">
        <v>717</v>
      </c>
      <c r="S40" s="203">
        <f>Q40/R40</f>
        <v>4.8814504881450489</v>
      </c>
    </row>
    <row r="41" spans="1:19" ht="30" x14ac:dyDescent="0.25">
      <c r="A41" s="748">
        <v>8</v>
      </c>
      <c r="B41" s="730" t="s">
        <v>5</v>
      </c>
      <c r="C41" s="738">
        <v>1</v>
      </c>
      <c r="D41" s="743" t="s">
        <v>32</v>
      </c>
      <c r="E41" s="48" t="s">
        <v>59</v>
      </c>
      <c r="F41" s="48" t="s">
        <v>58</v>
      </c>
      <c r="G41" s="156"/>
      <c r="H41" s="157"/>
      <c r="I41" s="262"/>
      <c r="J41" s="306"/>
      <c r="K41" s="158"/>
      <c r="L41" s="264"/>
      <c r="M41" s="265"/>
      <c r="N41" s="307"/>
      <c r="O41" s="159"/>
      <c r="P41" s="160"/>
      <c r="Q41" s="308"/>
      <c r="R41" s="161"/>
      <c r="S41" s="162"/>
    </row>
    <row r="42" spans="1:19" ht="30" x14ac:dyDescent="0.25">
      <c r="A42" s="749"/>
      <c r="B42" s="733"/>
      <c r="C42" s="734"/>
      <c r="D42" s="736"/>
      <c r="E42" s="41" t="s">
        <v>64</v>
      </c>
      <c r="F42" s="41" t="s">
        <v>64</v>
      </c>
      <c r="G42" s="163"/>
      <c r="H42" s="164"/>
      <c r="I42" s="225"/>
      <c r="J42" s="220"/>
      <c r="K42" s="165"/>
      <c r="L42" s="226"/>
      <c r="M42" s="233"/>
      <c r="N42" s="229"/>
      <c r="O42" s="167"/>
      <c r="P42" s="168"/>
      <c r="Q42" s="238"/>
      <c r="R42" s="169"/>
      <c r="S42" s="170"/>
    </row>
    <row r="43" spans="1:19" ht="45" x14ac:dyDescent="0.25">
      <c r="A43" s="749"/>
      <c r="B43" s="733"/>
      <c r="C43" s="734"/>
      <c r="D43" s="736"/>
      <c r="E43" s="41" t="s">
        <v>65</v>
      </c>
      <c r="F43" s="41" t="s">
        <v>334</v>
      </c>
      <c r="G43" s="163"/>
      <c r="H43" s="164"/>
      <c r="I43" s="224"/>
      <c r="J43" s="220"/>
      <c r="K43" s="165"/>
      <c r="L43" s="226"/>
      <c r="M43" s="236"/>
      <c r="N43" s="231"/>
      <c r="O43" s="167"/>
      <c r="P43" s="242"/>
      <c r="Q43" s="240"/>
      <c r="R43" s="169"/>
      <c r="S43" s="309"/>
    </row>
    <row r="44" spans="1:19" ht="30" customHeight="1" x14ac:dyDescent="0.25">
      <c r="A44" s="749"/>
      <c r="B44" s="733"/>
      <c r="C44" s="734">
        <v>2</v>
      </c>
      <c r="D44" s="736" t="s">
        <v>33</v>
      </c>
      <c r="E44" s="41" t="s">
        <v>59</v>
      </c>
      <c r="F44" s="41" t="s">
        <v>58</v>
      </c>
      <c r="G44" s="163"/>
      <c r="H44" s="164"/>
      <c r="I44" s="221"/>
      <c r="J44" s="219"/>
      <c r="K44" s="165"/>
      <c r="L44" s="226"/>
      <c r="M44" s="233"/>
      <c r="N44" s="232"/>
      <c r="O44" s="167"/>
      <c r="P44" s="168"/>
      <c r="Q44" s="241"/>
      <c r="R44" s="169"/>
      <c r="S44" s="170"/>
    </row>
    <row r="45" spans="1:19" ht="31.5" customHeight="1" thickBot="1" x14ac:dyDescent="0.3">
      <c r="A45" s="750"/>
      <c r="B45" s="731"/>
      <c r="C45" s="735"/>
      <c r="D45" s="737"/>
      <c r="E45" s="189" t="s">
        <v>107</v>
      </c>
      <c r="F45" s="43" t="s">
        <v>108</v>
      </c>
      <c r="G45" s="173"/>
      <c r="H45" s="174"/>
      <c r="I45" s="288"/>
      <c r="J45" s="298"/>
      <c r="K45" s="175"/>
      <c r="L45" s="270"/>
      <c r="M45" s="271"/>
      <c r="N45" s="310"/>
      <c r="O45" s="177"/>
      <c r="P45" s="311"/>
      <c r="Q45" s="312"/>
      <c r="R45" s="179"/>
      <c r="S45" s="313"/>
    </row>
    <row r="46" spans="1:19" ht="30" x14ac:dyDescent="0.25">
      <c r="A46" s="728">
        <v>9</v>
      </c>
      <c r="B46" s="730" t="s">
        <v>6</v>
      </c>
      <c r="C46" s="153">
        <v>1</v>
      </c>
      <c r="D46" s="42" t="s">
        <v>34</v>
      </c>
      <c r="E46" s="48" t="s">
        <v>59</v>
      </c>
      <c r="F46" s="48" t="s">
        <v>58</v>
      </c>
      <c r="G46" s="156"/>
      <c r="H46" s="157"/>
      <c r="I46" s="262"/>
      <c r="J46" s="314"/>
      <c r="K46" s="158"/>
      <c r="L46" s="264"/>
      <c r="M46" s="265"/>
      <c r="N46" s="293"/>
      <c r="O46" s="159"/>
      <c r="P46" s="160"/>
      <c r="Q46" s="294"/>
      <c r="R46" s="161"/>
      <c r="S46" s="162"/>
    </row>
    <row r="47" spans="1:19" ht="15" customHeight="1" x14ac:dyDescent="0.25">
      <c r="A47" s="732"/>
      <c r="B47" s="733"/>
      <c r="C47" s="734">
        <v>2</v>
      </c>
      <c r="D47" s="745" t="s">
        <v>35</v>
      </c>
      <c r="E47" s="41" t="s">
        <v>59</v>
      </c>
      <c r="F47" s="41" t="s">
        <v>58</v>
      </c>
      <c r="G47" s="163">
        <v>4000</v>
      </c>
      <c r="H47" s="164">
        <f>$H$1</f>
        <v>717</v>
      </c>
      <c r="I47" s="221">
        <f t="shared" ref="I47:I72" si="25">G47/H47</f>
        <v>5.5788005578800561</v>
      </c>
      <c r="J47" s="218"/>
      <c r="K47" s="165"/>
      <c r="L47" s="226"/>
      <c r="M47" s="233"/>
      <c r="N47" s="229">
        <f>G47</f>
        <v>4000</v>
      </c>
      <c r="O47" s="167">
        <f>$O$1</f>
        <v>717</v>
      </c>
      <c r="P47" s="168">
        <f t="shared" ref="P47" si="26">N47/O47</f>
        <v>5.5788005578800561</v>
      </c>
      <c r="Q47" s="238">
        <f t="shared" ref="Q47" si="27">G47</f>
        <v>4000</v>
      </c>
      <c r="R47" s="169">
        <f>$R$1</f>
        <v>717</v>
      </c>
      <c r="S47" s="170">
        <f t="shared" ref="S47:S72" si="28">Q47/R47</f>
        <v>5.5788005578800561</v>
      </c>
    </row>
    <row r="48" spans="1:19" ht="30" x14ac:dyDescent="0.25">
      <c r="A48" s="732"/>
      <c r="B48" s="733"/>
      <c r="C48" s="734"/>
      <c r="D48" s="745"/>
      <c r="E48" s="41" t="s">
        <v>86</v>
      </c>
      <c r="F48" s="41" t="s">
        <v>87</v>
      </c>
      <c r="G48" s="163"/>
      <c r="H48" s="164"/>
      <c r="I48" s="221"/>
      <c r="J48" s="217"/>
      <c r="K48" s="165"/>
      <c r="L48" s="226"/>
      <c r="M48" s="233"/>
      <c r="N48" s="229"/>
      <c r="O48" s="167"/>
      <c r="P48" s="168"/>
      <c r="Q48" s="238"/>
      <c r="R48" s="169"/>
      <c r="S48" s="170"/>
    </row>
    <row r="49" spans="1:19" ht="30" x14ac:dyDescent="0.25">
      <c r="A49" s="732"/>
      <c r="B49" s="733"/>
      <c r="C49" s="734">
        <v>3</v>
      </c>
      <c r="D49" s="741" t="s">
        <v>36</v>
      </c>
      <c r="E49" s="41" t="s">
        <v>59</v>
      </c>
      <c r="F49" s="41" t="s">
        <v>58</v>
      </c>
      <c r="G49" s="163">
        <v>81000</v>
      </c>
      <c r="H49" s="164">
        <f>$H$1</f>
        <v>717</v>
      </c>
      <c r="I49" s="221">
        <f t="shared" si="25"/>
        <v>112.97071129707113</v>
      </c>
      <c r="J49" s="217"/>
      <c r="K49" s="165"/>
      <c r="L49" s="226"/>
      <c r="M49" s="233"/>
      <c r="N49" s="229">
        <f>G49</f>
        <v>81000</v>
      </c>
      <c r="O49" s="167">
        <f>$O$1</f>
        <v>717</v>
      </c>
      <c r="P49" s="168">
        <f t="shared" ref="P49" si="29">N49/O49</f>
        <v>112.97071129707113</v>
      </c>
      <c r="Q49" s="238">
        <f t="shared" ref="Q49" si="30">G49</f>
        <v>81000</v>
      </c>
      <c r="R49" s="169">
        <f>$R$1</f>
        <v>717</v>
      </c>
      <c r="S49" s="170">
        <f t="shared" si="28"/>
        <v>112.97071129707113</v>
      </c>
    </row>
    <row r="50" spans="1:19" ht="45" x14ac:dyDescent="0.25">
      <c r="A50" s="732"/>
      <c r="B50" s="733"/>
      <c r="C50" s="734"/>
      <c r="D50" s="741"/>
      <c r="E50" s="41" t="s">
        <v>88</v>
      </c>
      <c r="F50" s="41" t="s">
        <v>89</v>
      </c>
      <c r="G50" s="190"/>
      <c r="H50" s="182"/>
      <c r="I50" s="222"/>
      <c r="J50" s="220"/>
      <c r="K50" s="165"/>
      <c r="L50" s="226"/>
      <c r="M50" s="237"/>
      <c r="N50" s="230"/>
      <c r="O50" s="167"/>
      <c r="P50" s="168"/>
      <c r="Q50" s="239"/>
      <c r="R50" s="169"/>
      <c r="S50" s="170"/>
    </row>
    <row r="51" spans="1:19" ht="30" x14ac:dyDescent="0.25">
      <c r="A51" s="732"/>
      <c r="B51" s="733"/>
      <c r="C51" s="147">
        <v>4</v>
      </c>
      <c r="D51" s="41" t="s">
        <v>37</v>
      </c>
      <c r="E51" s="41" t="s">
        <v>59</v>
      </c>
      <c r="F51" s="41" t="s">
        <v>58</v>
      </c>
      <c r="G51" s="171"/>
      <c r="H51" s="164"/>
      <c r="I51" s="221"/>
      <c r="J51" s="217"/>
      <c r="K51" s="165"/>
      <c r="L51" s="226"/>
      <c r="M51" s="233"/>
      <c r="N51" s="229"/>
      <c r="O51" s="167"/>
      <c r="P51" s="168"/>
      <c r="Q51" s="238"/>
      <c r="R51" s="169"/>
      <c r="S51" s="170"/>
    </row>
    <row r="52" spans="1:19" ht="45" customHeight="1" x14ac:dyDescent="0.25">
      <c r="A52" s="732"/>
      <c r="B52" s="733"/>
      <c r="C52" s="147">
        <v>5</v>
      </c>
      <c r="D52" s="148" t="s">
        <v>330</v>
      </c>
      <c r="E52" s="41" t="s">
        <v>59</v>
      </c>
      <c r="F52" s="41" t="s">
        <v>58</v>
      </c>
      <c r="G52" s="163"/>
      <c r="H52" s="164"/>
      <c r="I52" s="221"/>
      <c r="J52" s="217"/>
      <c r="K52" s="165"/>
      <c r="L52" s="226"/>
      <c r="M52" s="233"/>
      <c r="N52" s="229"/>
      <c r="O52" s="167"/>
      <c r="P52" s="168"/>
      <c r="Q52" s="238"/>
      <c r="R52" s="169"/>
      <c r="S52" s="170"/>
    </row>
    <row r="53" spans="1:19" ht="61.5" customHeight="1" thickBot="1" x14ac:dyDescent="0.3">
      <c r="A53" s="729"/>
      <c r="B53" s="731"/>
      <c r="C53" s="149">
        <v>8</v>
      </c>
      <c r="D53" s="43" t="s">
        <v>39</v>
      </c>
      <c r="E53" s="43" t="s">
        <v>59</v>
      </c>
      <c r="F53" s="43" t="s">
        <v>58</v>
      </c>
      <c r="G53" s="173"/>
      <c r="H53" s="174"/>
      <c r="I53" s="268"/>
      <c r="J53" s="289"/>
      <c r="K53" s="175"/>
      <c r="L53" s="270"/>
      <c r="M53" s="271"/>
      <c r="N53" s="285"/>
      <c r="O53" s="177"/>
      <c r="P53" s="178"/>
      <c r="Q53" s="273"/>
      <c r="R53" s="179"/>
      <c r="S53" s="180"/>
    </row>
    <row r="54" spans="1:19" ht="30" x14ac:dyDescent="0.25">
      <c r="A54" s="728">
        <v>10</v>
      </c>
      <c r="B54" s="730" t="s">
        <v>7</v>
      </c>
      <c r="C54" s="153">
        <v>2</v>
      </c>
      <c r="D54" s="42" t="s">
        <v>40</v>
      </c>
      <c r="E54" s="48" t="s">
        <v>59</v>
      </c>
      <c r="F54" s="48" t="s">
        <v>58</v>
      </c>
      <c r="G54" s="156"/>
      <c r="H54" s="157"/>
      <c r="I54" s="262"/>
      <c r="J54" s="314"/>
      <c r="K54" s="158"/>
      <c r="L54" s="264"/>
      <c r="M54" s="265"/>
      <c r="N54" s="293"/>
      <c r="O54" s="159"/>
      <c r="P54" s="160"/>
      <c r="Q54" s="294"/>
      <c r="R54" s="161"/>
      <c r="S54" s="162"/>
    </row>
    <row r="55" spans="1:19" ht="30" x14ac:dyDescent="0.25">
      <c r="A55" s="732"/>
      <c r="B55" s="733"/>
      <c r="C55" s="734">
        <v>5</v>
      </c>
      <c r="D55" s="740" t="s">
        <v>41</v>
      </c>
      <c r="E55" s="41" t="s">
        <v>59</v>
      </c>
      <c r="F55" s="41" t="s">
        <v>58</v>
      </c>
      <c r="G55" s="163">
        <v>53701.01</v>
      </c>
      <c r="H55" s="164">
        <f>$H$1</f>
        <v>717</v>
      </c>
      <c r="I55" s="221">
        <f t="shared" si="25"/>
        <v>74.89680613668061</v>
      </c>
      <c r="J55" s="217"/>
      <c r="K55" s="165"/>
      <c r="L55" s="226"/>
      <c r="M55" s="233"/>
      <c r="N55" s="229">
        <f>G55</f>
        <v>53701.01</v>
      </c>
      <c r="O55" s="167">
        <f>$O$1</f>
        <v>717</v>
      </c>
      <c r="P55" s="168">
        <f t="shared" ref="P55" si="31">N55/O55</f>
        <v>74.89680613668061</v>
      </c>
      <c r="Q55" s="238">
        <f>G55</f>
        <v>53701.01</v>
      </c>
      <c r="R55" s="169">
        <f>$R$1</f>
        <v>717</v>
      </c>
      <c r="S55" s="170">
        <f t="shared" si="28"/>
        <v>74.89680613668061</v>
      </c>
    </row>
    <row r="56" spans="1:19" ht="45" x14ac:dyDescent="0.25">
      <c r="A56" s="732"/>
      <c r="B56" s="733"/>
      <c r="C56" s="734"/>
      <c r="D56" s="740"/>
      <c r="E56" s="41" t="s">
        <v>93</v>
      </c>
      <c r="F56" s="41" t="s">
        <v>92</v>
      </c>
      <c r="G56" s="163"/>
      <c r="H56" s="164"/>
      <c r="I56" s="221"/>
      <c r="J56" s="218"/>
      <c r="K56" s="165"/>
      <c r="L56" s="226"/>
      <c r="M56" s="233"/>
      <c r="N56" s="230"/>
      <c r="O56" s="167"/>
      <c r="P56" s="168"/>
      <c r="Q56" s="239"/>
      <c r="R56" s="169"/>
      <c r="S56" s="170"/>
    </row>
    <row r="57" spans="1:19" ht="30.75" thickBot="1" x14ac:dyDescent="0.3">
      <c r="A57" s="729"/>
      <c r="B57" s="731"/>
      <c r="C57" s="735"/>
      <c r="D57" s="744"/>
      <c r="E57" s="43" t="s">
        <v>90</v>
      </c>
      <c r="F57" s="43" t="s">
        <v>91</v>
      </c>
      <c r="G57" s="173"/>
      <c r="H57" s="174"/>
      <c r="I57" s="288"/>
      <c r="J57" s="289"/>
      <c r="K57" s="175"/>
      <c r="L57" s="270"/>
      <c r="M57" s="271"/>
      <c r="N57" s="285"/>
      <c r="O57" s="177"/>
      <c r="P57" s="178"/>
      <c r="Q57" s="273"/>
      <c r="R57" s="179"/>
      <c r="S57" s="180"/>
    </row>
    <row r="58" spans="1:19" ht="30.75" thickBot="1" x14ac:dyDescent="0.3">
      <c r="A58" s="315">
        <v>11</v>
      </c>
      <c r="B58" s="316" t="s">
        <v>332</v>
      </c>
      <c r="C58" s="317">
        <v>1</v>
      </c>
      <c r="D58" s="318" t="s">
        <v>333</v>
      </c>
      <c r="E58" s="319" t="s">
        <v>59</v>
      </c>
      <c r="F58" s="319" t="s">
        <v>58</v>
      </c>
      <c r="G58" s="320">
        <v>1500</v>
      </c>
      <c r="H58" s="321">
        <v>717</v>
      </c>
      <c r="I58" s="322">
        <f t="shared" si="25"/>
        <v>2.0920502092050208</v>
      </c>
      <c r="J58" s="323"/>
      <c r="K58" s="206"/>
      <c r="L58" s="324"/>
      <c r="M58" s="325"/>
      <c r="N58" s="326">
        <f>G58</f>
        <v>1500</v>
      </c>
      <c r="O58" s="207">
        <f>$O$1</f>
        <v>717</v>
      </c>
      <c r="P58" s="208">
        <f t="shared" ref="P58" si="32">N58/O58</f>
        <v>2.0920502092050208</v>
      </c>
      <c r="Q58" s="327">
        <f>G58</f>
        <v>1500</v>
      </c>
      <c r="R58" s="209">
        <f>$R$1</f>
        <v>717</v>
      </c>
      <c r="S58" s="328">
        <f t="shared" ref="S58" si="33">Q58/R58</f>
        <v>2.0920502092050208</v>
      </c>
    </row>
    <row r="59" spans="1:19" ht="30" x14ac:dyDescent="0.25">
      <c r="A59" s="728">
        <v>12</v>
      </c>
      <c r="B59" s="730" t="s">
        <v>8</v>
      </c>
      <c r="C59" s="738">
        <v>1</v>
      </c>
      <c r="D59" s="739" t="s">
        <v>42</v>
      </c>
      <c r="E59" s="48" t="s">
        <v>59</v>
      </c>
      <c r="F59" s="48" t="s">
        <v>58</v>
      </c>
      <c r="G59" s="196"/>
      <c r="H59" s="157"/>
      <c r="I59" s="262"/>
      <c r="J59" s="287"/>
      <c r="K59" s="158"/>
      <c r="L59" s="264"/>
      <c r="M59" s="265"/>
      <c r="N59" s="266"/>
      <c r="O59" s="159"/>
      <c r="P59" s="160"/>
      <c r="Q59" s="267"/>
      <c r="R59" s="161"/>
      <c r="S59" s="162"/>
    </row>
    <row r="60" spans="1:19" ht="30" x14ac:dyDescent="0.25">
      <c r="A60" s="732"/>
      <c r="B60" s="733"/>
      <c r="C60" s="734"/>
      <c r="D60" s="740"/>
      <c r="E60" s="41" t="s">
        <v>78</v>
      </c>
      <c r="F60" s="41" t="s">
        <v>336</v>
      </c>
      <c r="G60" s="191"/>
      <c r="H60" s="164"/>
      <c r="I60" s="221"/>
      <c r="J60" s="218"/>
      <c r="K60" s="165"/>
      <c r="L60" s="226"/>
      <c r="M60" s="233"/>
      <c r="N60" s="230"/>
      <c r="O60" s="167"/>
      <c r="P60" s="168"/>
      <c r="Q60" s="239"/>
      <c r="R60" s="169"/>
      <c r="S60" s="170"/>
    </row>
    <row r="61" spans="1:19" ht="30" x14ac:dyDescent="0.25">
      <c r="A61" s="732"/>
      <c r="B61" s="733"/>
      <c r="C61" s="734"/>
      <c r="D61" s="740"/>
      <c r="E61" s="41" t="s">
        <v>94</v>
      </c>
      <c r="F61" s="41" t="s">
        <v>95</v>
      </c>
      <c r="G61" s="191"/>
      <c r="H61" s="164"/>
      <c r="I61" s="221"/>
      <c r="J61" s="218"/>
      <c r="K61" s="165"/>
      <c r="L61" s="226"/>
      <c r="M61" s="233"/>
      <c r="N61" s="230"/>
      <c r="O61" s="167"/>
      <c r="P61" s="168"/>
      <c r="Q61" s="239"/>
      <c r="R61" s="169"/>
      <c r="S61" s="170"/>
    </row>
    <row r="62" spans="1:19" ht="32.25" customHeight="1" x14ac:dyDescent="0.25">
      <c r="A62" s="732"/>
      <c r="B62" s="733"/>
      <c r="C62" s="734">
        <v>2</v>
      </c>
      <c r="D62" s="741" t="s">
        <v>43</v>
      </c>
      <c r="E62" s="41" t="s">
        <v>59</v>
      </c>
      <c r="F62" s="41" t="s">
        <v>58</v>
      </c>
      <c r="G62" s="191"/>
      <c r="H62" s="164"/>
      <c r="I62" s="221"/>
      <c r="J62" s="218"/>
      <c r="K62" s="165"/>
      <c r="L62" s="226"/>
      <c r="M62" s="233"/>
      <c r="N62" s="230"/>
      <c r="O62" s="167"/>
      <c r="P62" s="168"/>
      <c r="Q62" s="239"/>
      <c r="R62" s="169"/>
      <c r="S62" s="170"/>
    </row>
    <row r="63" spans="1:19" ht="48" customHeight="1" x14ac:dyDescent="0.25">
      <c r="A63" s="732"/>
      <c r="B63" s="733"/>
      <c r="C63" s="734"/>
      <c r="D63" s="741"/>
      <c r="E63" s="41" t="s">
        <v>96</v>
      </c>
      <c r="F63" s="41" t="s">
        <v>98</v>
      </c>
      <c r="G63" s="191"/>
      <c r="H63" s="164"/>
      <c r="I63" s="221"/>
      <c r="J63" s="218"/>
      <c r="K63" s="165"/>
      <c r="L63" s="226"/>
      <c r="M63" s="233"/>
      <c r="N63" s="230"/>
      <c r="O63" s="167"/>
      <c r="P63" s="168"/>
      <c r="Q63" s="239"/>
      <c r="R63" s="169"/>
      <c r="S63" s="170"/>
    </row>
    <row r="64" spans="1:19" ht="33.75" customHeight="1" x14ac:dyDescent="0.25">
      <c r="A64" s="732"/>
      <c r="B64" s="733"/>
      <c r="C64" s="734">
        <v>3</v>
      </c>
      <c r="D64" s="741" t="s">
        <v>44</v>
      </c>
      <c r="E64" s="41" t="s">
        <v>59</v>
      </c>
      <c r="F64" s="41" t="s">
        <v>58</v>
      </c>
      <c r="G64" s="171"/>
      <c r="H64" s="164"/>
      <c r="I64" s="221"/>
      <c r="J64" s="217"/>
      <c r="K64" s="165"/>
      <c r="L64" s="226"/>
      <c r="M64" s="233"/>
      <c r="N64" s="229"/>
      <c r="O64" s="167"/>
      <c r="P64" s="168"/>
      <c r="Q64" s="238"/>
      <c r="R64" s="169"/>
      <c r="S64" s="170"/>
    </row>
    <row r="65" spans="1:19" ht="29.25" customHeight="1" x14ac:dyDescent="0.25">
      <c r="A65" s="732"/>
      <c r="B65" s="733"/>
      <c r="C65" s="734"/>
      <c r="D65" s="741"/>
      <c r="E65" s="41" t="s">
        <v>97</v>
      </c>
      <c r="F65" s="41" t="s">
        <v>99</v>
      </c>
      <c r="G65" s="191"/>
      <c r="H65" s="164"/>
      <c r="I65" s="221"/>
      <c r="J65" s="217"/>
      <c r="K65" s="165"/>
      <c r="L65" s="226"/>
      <c r="M65" s="233"/>
      <c r="N65" s="230"/>
      <c r="O65" s="167"/>
      <c r="P65" s="168"/>
      <c r="Q65" s="239"/>
      <c r="R65" s="169"/>
      <c r="S65" s="170"/>
    </row>
    <row r="66" spans="1:19" ht="27" customHeight="1" x14ac:dyDescent="0.25">
      <c r="A66" s="732"/>
      <c r="B66" s="733"/>
      <c r="C66" s="734">
        <v>4</v>
      </c>
      <c r="D66" s="740" t="s">
        <v>45</v>
      </c>
      <c r="E66" s="41" t="s">
        <v>59</v>
      </c>
      <c r="F66" s="41" t="s">
        <v>58</v>
      </c>
      <c r="G66" s="171"/>
      <c r="H66" s="164"/>
      <c r="I66" s="221"/>
      <c r="J66" s="217"/>
      <c r="K66" s="165"/>
      <c r="L66" s="226"/>
      <c r="M66" s="233"/>
      <c r="N66" s="229"/>
      <c r="O66" s="167"/>
      <c r="P66" s="168"/>
      <c r="Q66" s="238"/>
      <c r="R66" s="169"/>
      <c r="S66" s="170"/>
    </row>
    <row r="67" spans="1:19" ht="30" x14ac:dyDescent="0.25">
      <c r="A67" s="732"/>
      <c r="B67" s="733"/>
      <c r="C67" s="734"/>
      <c r="D67" s="740"/>
      <c r="E67" s="41" t="s">
        <v>78</v>
      </c>
      <c r="F67" s="41" t="s">
        <v>100</v>
      </c>
      <c r="G67" s="191"/>
      <c r="H67" s="164"/>
      <c r="I67" s="221"/>
      <c r="J67" s="217"/>
      <c r="K67" s="165"/>
      <c r="L67" s="226"/>
      <c r="M67" s="233"/>
      <c r="N67" s="229"/>
      <c r="O67" s="167"/>
      <c r="P67" s="168"/>
      <c r="Q67" s="238"/>
      <c r="R67" s="169"/>
      <c r="S67" s="170"/>
    </row>
    <row r="68" spans="1:19" ht="27" customHeight="1" x14ac:dyDescent="0.25">
      <c r="A68" s="732"/>
      <c r="B68" s="733"/>
      <c r="C68" s="734">
        <v>5</v>
      </c>
      <c r="D68" s="742" t="s">
        <v>331</v>
      </c>
      <c r="E68" s="41" t="s">
        <v>59</v>
      </c>
      <c r="F68" s="41" t="s">
        <v>58</v>
      </c>
      <c r="G68" s="171">
        <v>100</v>
      </c>
      <c r="H68" s="164">
        <f>$H$1</f>
        <v>717</v>
      </c>
      <c r="I68" s="221">
        <f t="shared" si="25"/>
        <v>0.1394700139470014</v>
      </c>
      <c r="J68" s="217"/>
      <c r="K68" s="165"/>
      <c r="L68" s="226"/>
      <c r="M68" s="233"/>
      <c r="N68" s="229">
        <f>G68</f>
        <v>100</v>
      </c>
      <c r="O68" s="167">
        <f>$O$1</f>
        <v>717</v>
      </c>
      <c r="P68" s="168">
        <f t="shared" ref="P68" si="34">N68/O68</f>
        <v>0.1394700139470014</v>
      </c>
      <c r="Q68" s="238">
        <f t="shared" ref="Q68" si="35">G68</f>
        <v>100</v>
      </c>
      <c r="R68" s="169">
        <f>$R$1</f>
        <v>717</v>
      </c>
      <c r="S68" s="170">
        <f t="shared" si="28"/>
        <v>0.1394700139470014</v>
      </c>
    </row>
    <row r="69" spans="1:19" ht="30" x14ac:dyDescent="0.25">
      <c r="A69" s="732"/>
      <c r="B69" s="733"/>
      <c r="C69" s="734"/>
      <c r="D69" s="742"/>
      <c r="E69" s="41" t="s">
        <v>109</v>
      </c>
      <c r="F69" s="41" t="s">
        <v>110</v>
      </c>
      <c r="G69" s="171"/>
      <c r="H69" s="164"/>
      <c r="I69" s="221"/>
      <c r="J69" s="218"/>
      <c r="K69" s="165"/>
      <c r="L69" s="226"/>
      <c r="M69" s="233"/>
      <c r="N69" s="229"/>
      <c r="O69" s="167"/>
      <c r="P69" s="168"/>
      <c r="Q69" s="238"/>
      <c r="R69" s="169"/>
      <c r="S69" s="170"/>
    </row>
    <row r="70" spans="1:19" ht="28.5" customHeight="1" x14ac:dyDescent="0.25">
      <c r="A70" s="732"/>
      <c r="B70" s="733"/>
      <c r="C70" s="147">
        <v>7</v>
      </c>
      <c r="D70" s="41" t="s">
        <v>47</v>
      </c>
      <c r="E70" s="41" t="s">
        <v>59</v>
      </c>
      <c r="F70" s="41" t="s">
        <v>58</v>
      </c>
      <c r="G70" s="171">
        <v>19000</v>
      </c>
      <c r="H70" s="164">
        <f>$H$1</f>
        <v>717</v>
      </c>
      <c r="I70" s="221">
        <f t="shared" si="25"/>
        <v>26.499302649930264</v>
      </c>
      <c r="J70" s="217"/>
      <c r="K70" s="165"/>
      <c r="L70" s="226"/>
      <c r="M70" s="233"/>
      <c r="N70" s="229">
        <f>G70</f>
        <v>19000</v>
      </c>
      <c r="O70" s="167">
        <f>$O$1</f>
        <v>717</v>
      </c>
      <c r="P70" s="168">
        <f t="shared" ref="P70" si="36">N70/O70</f>
        <v>26.499302649930264</v>
      </c>
      <c r="Q70" s="238">
        <f t="shared" ref="Q70" si="37">G70</f>
        <v>19000</v>
      </c>
      <c r="R70" s="169">
        <f>$R$1</f>
        <v>717</v>
      </c>
      <c r="S70" s="170">
        <f t="shared" si="28"/>
        <v>26.499302649930264</v>
      </c>
    </row>
    <row r="71" spans="1:19" ht="28.5" customHeight="1" x14ac:dyDescent="0.25">
      <c r="A71" s="732"/>
      <c r="B71" s="733"/>
      <c r="C71" s="147">
        <v>8</v>
      </c>
      <c r="D71" s="41" t="s">
        <v>48</v>
      </c>
      <c r="E71" s="41" t="s">
        <v>59</v>
      </c>
      <c r="F71" s="41" t="s">
        <v>58</v>
      </c>
      <c r="G71" s="171"/>
      <c r="H71" s="164"/>
      <c r="I71" s="221"/>
      <c r="J71" s="217"/>
      <c r="K71" s="165"/>
      <c r="L71" s="226"/>
      <c r="M71" s="233"/>
      <c r="N71" s="229"/>
      <c r="O71" s="167"/>
      <c r="P71" s="168"/>
      <c r="Q71" s="238"/>
      <c r="R71" s="169"/>
      <c r="S71" s="170"/>
    </row>
    <row r="72" spans="1:19" ht="34.5" customHeight="1" x14ac:dyDescent="0.25">
      <c r="A72" s="732"/>
      <c r="B72" s="733"/>
      <c r="C72" s="734">
        <v>9</v>
      </c>
      <c r="D72" s="740" t="s">
        <v>49</v>
      </c>
      <c r="E72" s="41" t="s">
        <v>59</v>
      </c>
      <c r="F72" s="41" t="s">
        <v>58</v>
      </c>
      <c r="G72" s="171">
        <v>4100</v>
      </c>
      <c r="H72" s="164">
        <f>$H$1</f>
        <v>717</v>
      </c>
      <c r="I72" s="221">
        <f t="shared" si="25"/>
        <v>5.7182705718270572</v>
      </c>
      <c r="J72" s="217"/>
      <c r="K72" s="165"/>
      <c r="L72" s="226"/>
      <c r="M72" s="233"/>
      <c r="N72" s="229">
        <f>G72</f>
        <v>4100</v>
      </c>
      <c r="O72" s="167">
        <f>$O$1</f>
        <v>717</v>
      </c>
      <c r="P72" s="168">
        <f t="shared" ref="P72" si="38">N72/O72</f>
        <v>5.7182705718270572</v>
      </c>
      <c r="Q72" s="238">
        <f t="shared" ref="Q72" si="39">G72</f>
        <v>4100</v>
      </c>
      <c r="R72" s="169">
        <f>$R$1</f>
        <v>717</v>
      </c>
      <c r="S72" s="170">
        <f t="shared" si="28"/>
        <v>5.7182705718270572</v>
      </c>
    </row>
    <row r="73" spans="1:19" ht="45.75" thickBot="1" x14ac:dyDescent="0.3">
      <c r="A73" s="729"/>
      <c r="B73" s="731"/>
      <c r="C73" s="735"/>
      <c r="D73" s="744"/>
      <c r="E73" s="43" t="s">
        <v>101</v>
      </c>
      <c r="F73" s="43" t="s">
        <v>102</v>
      </c>
      <c r="G73" s="192"/>
      <c r="H73" s="193"/>
      <c r="I73" s="329"/>
      <c r="J73" s="289"/>
      <c r="K73" s="176"/>
      <c r="L73" s="330"/>
      <c r="M73" s="331"/>
      <c r="N73" s="285"/>
      <c r="O73" s="177"/>
      <c r="P73" s="178"/>
      <c r="Q73" s="273"/>
      <c r="R73" s="179"/>
      <c r="S73" s="180"/>
    </row>
    <row r="74" spans="1:19" ht="15.75" thickBot="1" x14ac:dyDescent="0.3">
      <c r="A74" s="274"/>
      <c r="B74" s="274"/>
      <c r="C74" s="210"/>
      <c r="D74" s="274"/>
      <c r="E74" s="290"/>
      <c r="F74" s="211"/>
      <c r="G74" s="332"/>
      <c r="H74" s="274"/>
      <c r="I74" s="276"/>
      <c r="J74" s="333"/>
      <c r="K74" s="274"/>
      <c r="L74" s="276"/>
      <c r="M74" s="279"/>
      <c r="N74" s="334"/>
      <c r="O74" s="274"/>
      <c r="P74" s="276"/>
      <c r="Q74" s="334"/>
      <c r="R74" s="274"/>
      <c r="S74" s="280"/>
    </row>
    <row r="75" spans="1:19" ht="39" customHeight="1" thickBot="1" x14ac:dyDescent="0.3">
      <c r="A75" s="44">
        <v>13</v>
      </c>
      <c r="B75" s="53" t="s">
        <v>318</v>
      </c>
      <c r="C75" s="45">
        <v>7</v>
      </c>
      <c r="D75" s="46" t="s">
        <v>319</v>
      </c>
      <c r="E75" s="46" t="s">
        <v>59</v>
      </c>
      <c r="F75" s="46" t="s">
        <v>58</v>
      </c>
      <c r="G75" s="194"/>
      <c r="H75" s="195"/>
      <c r="I75" s="335"/>
      <c r="J75" s="336"/>
      <c r="K75" s="199"/>
      <c r="L75" s="302"/>
      <c r="M75" s="303"/>
      <c r="N75" s="304"/>
      <c r="O75" s="200"/>
      <c r="P75" s="201"/>
      <c r="Q75" s="305"/>
      <c r="R75" s="202"/>
      <c r="S75" s="203"/>
    </row>
    <row r="76" spans="1:19" ht="15.75" thickBot="1" x14ac:dyDescent="0.3">
      <c r="A76" s="274"/>
      <c r="B76" s="274"/>
      <c r="C76" s="210"/>
      <c r="D76" s="274"/>
      <c r="E76" s="290"/>
      <c r="F76" s="211"/>
      <c r="G76" s="275"/>
      <c r="H76" s="274"/>
      <c r="I76" s="276"/>
      <c r="J76" s="286"/>
      <c r="K76" s="274"/>
      <c r="L76" s="276"/>
      <c r="M76" s="279"/>
      <c r="N76" s="277"/>
      <c r="O76" s="274"/>
      <c r="P76" s="276"/>
      <c r="Q76" s="277"/>
      <c r="R76" s="274"/>
      <c r="S76" s="280"/>
    </row>
    <row r="77" spans="1:19" ht="32.25" customHeight="1" x14ac:dyDescent="0.25">
      <c r="A77" s="728">
        <v>14</v>
      </c>
      <c r="B77" s="730" t="s">
        <v>9</v>
      </c>
      <c r="C77" s="153">
        <v>1</v>
      </c>
      <c r="D77" s="42" t="s">
        <v>402</v>
      </c>
      <c r="E77" s="48" t="s">
        <v>59</v>
      </c>
      <c r="F77" s="48" t="s">
        <v>58</v>
      </c>
      <c r="G77" s="196">
        <v>14071</v>
      </c>
      <c r="H77" s="157">
        <v>717</v>
      </c>
      <c r="I77" s="262">
        <f t="shared" ref="I77" si="40">G77/H77</f>
        <v>19.624825662482568</v>
      </c>
      <c r="J77" s="306"/>
      <c r="K77" s="158"/>
      <c r="L77" s="264"/>
      <c r="M77" s="265"/>
      <c r="N77" s="266"/>
      <c r="O77" s="159"/>
      <c r="P77" s="160"/>
      <c r="Q77" s="267"/>
      <c r="R77" s="161"/>
      <c r="S77" s="162"/>
    </row>
    <row r="78" spans="1:19" ht="30" x14ac:dyDescent="0.25">
      <c r="A78" s="732"/>
      <c r="B78" s="733"/>
      <c r="C78" s="734">
        <v>4</v>
      </c>
      <c r="D78" s="736" t="s">
        <v>51</v>
      </c>
      <c r="E78" s="41" t="s">
        <v>59</v>
      </c>
      <c r="F78" s="41" t="s">
        <v>58</v>
      </c>
      <c r="G78" s="171"/>
      <c r="H78" s="164"/>
      <c r="I78" s="221"/>
      <c r="J78" s="220"/>
      <c r="K78" s="165"/>
      <c r="L78" s="226"/>
      <c r="M78" s="233"/>
      <c r="N78" s="230"/>
      <c r="O78" s="167"/>
      <c r="P78" s="168"/>
      <c r="Q78" s="239"/>
      <c r="R78" s="169"/>
      <c r="S78" s="170"/>
    </row>
    <row r="79" spans="1:19" ht="30.75" thickBot="1" x14ac:dyDescent="0.3">
      <c r="A79" s="729"/>
      <c r="B79" s="731"/>
      <c r="C79" s="735"/>
      <c r="D79" s="737"/>
      <c r="E79" s="43" t="s">
        <v>103</v>
      </c>
      <c r="F79" s="43" t="s">
        <v>104</v>
      </c>
      <c r="G79" s="197"/>
      <c r="H79" s="193"/>
      <c r="I79" s="337"/>
      <c r="J79" s="338"/>
      <c r="K79" s="175"/>
      <c r="L79" s="270"/>
      <c r="M79" s="271"/>
      <c r="N79" s="285"/>
      <c r="O79" s="177"/>
      <c r="P79" s="178"/>
      <c r="Q79" s="273"/>
      <c r="R79" s="179"/>
      <c r="S79" s="180"/>
    </row>
    <row r="80" spans="1:19" ht="15.75" thickBot="1" x14ac:dyDescent="0.3">
      <c r="A80" s="274"/>
      <c r="B80" s="274"/>
      <c r="C80" s="210"/>
      <c r="D80" s="274"/>
      <c r="E80" s="290"/>
      <c r="F80" s="211"/>
      <c r="G80" s="275"/>
      <c r="H80" s="274"/>
      <c r="I80" s="276"/>
      <c r="J80" s="286"/>
      <c r="K80" s="274"/>
      <c r="L80" s="276"/>
      <c r="M80" s="279"/>
      <c r="N80" s="277"/>
      <c r="O80" s="274"/>
      <c r="P80" s="276"/>
      <c r="Q80" s="277"/>
      <c r="R80" s="274"/>
      <c r="S80" s="280"/>
    </row>
    <row r="81" spans="1:19" ht="33.75" customHeight="1" x14ac:dyDescent="0.25">
      <c r="A81" s="728">
        <v>15</v>
      </c>
      <c r="B81" s="730" t="s">
        <v>10</v>
      </c>
      <c r="C81" s="153">
        <v>1</v>
      </c>
      <c r="D81" s="48" t="s">
        <v>52</v>
      </c>
      <c r="E81" s="48" t="s">
        <v>59</v>
      </c>
      <c r="F81" s="48" t="s">
        <v>58</v>
      </c>
      <c r="G81" s="196"/>
      <c r="H81" s="157"/>
      <c r="I81" s="262"/>
      <c r="J81" s="306"/>
      <c r="K81" s="158"/>
      <c r="L81" s="264"/>
      <c r="M81" s="265"/>
      <c r="N81" s="266"/>
      <c r="O81" s="159"/>
      <c r="P81" s="160"/>
      <c r="Q81" s="267"/>
      <c r="R81" s="161"/>
      <c r="S81" s="162"/>
    </row>
    <row r="82" spans="1:19" ht="37.5" customHeight="1" thickBot="1" x14ac:dyDescent="0.3">
      <c r="A82" s="729"/>
      <c r="B82" s="731"/>
      <c r="C82" s="149">
        <v>3</v>
      </c>
      <c r="D82" s="43" t="s">
        <v>320</v>
      </c>
      <c r="E82" s="43" t="s">
        <v>59</v>
      </c>
      <c r="F82" s="43" t="s">
        <v>58</v>
      </c>
      <c r="G82" s="197"/>
      <c r="H82" s="174"/>
      <c r="I82" s="288"/>
      <c r="J82" s="339"/>
      <c r="K82" s="175"/>
      <c r="L82" s="270"/>
      <c r="M82" s="271"/>
      <c r="N82" s="272"/>
      <c r="O82" s="177"/>
      <c r="P82" s="178"/>
      <c r="Q82" s="296"/>
      <c r="R82" s="179"/>
      <c r="S82" s="180"/>
    </row>
    <row r="83" spans="1:19" ht="15.75" thickBot="1" x14ac:dyDescent="0.3">
      <c r="A83" s="274"/>
      <c r="B83" s="274"/>
      <c r="C83" s="210"/>
      <c r="D83" s="340"/>
      <c r="E83" s="211"/>
      <c r="F83" s="211"/>
      <c r="G83" s="275"/>
      <c r="H83" s="274"/>
      <c r="I83" s="276"/>
      <c r="J83" s="286"/>
      <c r="K83" s="274"/>
      <c r="L83" s="276"/>
      <c r="M83" s="279"/>
      <c r="N83" s="277"/>
      <c r="O83" s="274"/>
      <c r="P83" s="276"/>
      <c r="Q83" s="277"/>
      <c r="R83" s="274"/>
      <c r="S83" s="280"/>
    </row>
    <row r="84" spans="1:19" ht="63.75" customHeight="1" thickBot="1" x14ac:dyDescent="0.3">
      <c r="A84" s="54">
        <v>16</v>
      </c>
      <c r="B84" s="55" t="s">
        <v>11</v>
      </c>
      <c r="C84" s="45">
        <v>1</v>
      </c>
      <c r="D84" s="46" t="s">
        <v>53</v>
      </c>
      <c r="E84" s="46" t="s">
        <v>59</v>
      </c>
      <c r="F84" s="46" t="s">
        <v>58</v>
      </c>
      <c r="G84" s="198"/>
      <c r="H84" s="195"/>
      <c r="I84" s="341"/>
      <c r="J84" s="336"/>
      <c r="K84" s="199"/>
      <c r="L84" s="302"/>
      <c r="M84" s="303"/>
      <c r="N84" s="342"/>
      <c r="O84" s="200"/>
      <c r="P84" s="201"/>
      <c r="Q84" s="343"/>
      <c r="R84" s="202"/>
      <c r="S84" s="203"/>
    </row>
    <row r="85" spans="1:19" ht="15.75" thickBot="1" x14ac:dyDescent="0.3">
      <c r="A85" s="274"/>
      <c r="B85" s="274"/>
      <c r="C85" s="210"/>
      <c r="D85" s="274"/>
      <c r="E85" s="211"/>
      <c r="F85" s="211"/>
      <c r="G85" s="344"/>
      <c r="H85" s="274"/>
      <c r="I85" s="276"/>
      <c r="J85" s="277"/>
      <c r="K85" s="274"/>
      <c r="L85" s="276"/>
      <c r="M85" s="279"/>
      <c r="N85" s="277"/>
      <c r="O85" s="274"/>
      <c r="P85" s="278"/>
      <c r="Q85" s="277"/>
      <c r="R85" s="274"/>
      <c r="S85" s="345"/>
    </row>
    <row r="86" spans="1:19" ht="30.75" thickBot="1" x14ac:dyDescent="0.3">
      <c r="A86" s="56">
        <v>19</v>
      </c>
      <c r="B86" s="53" t="s">
        <v>12</v>
      </c>
      <c r="C86" s="45">
        <v>1</v>
      </c>
      <c r="D86" s="46" t="s">
        <v>54</v>
      </c>
      <c r="E86" s="46" t="s">
        <v>59</v>
      </c>
      <c r="F86" s="46" t="s">
        <v>58</v>
      </c>
      <c r="G86" s="198"/>
      <c r="H86" s="195"/>
      <c r="I86" s="341"/>
      <c r="J86" s="336"/>
      <c r="K86" s="199"/>
      <c r="L86" s="302"/>
      <c r="M86" s="303"/>
      <c r="N86" s="342"/>
      <c r="O86" s="200"/>
      <c r="P86" s="201"/>
      <c r="Q86" s="343"/>
      <c r="R86" s="202"/>
      <c r="S86" s="203"/>
    </row>
    <row r="87" spans="1:19" ht="15.75" thickBot="1" x14ac:dyDescent="0.3">
      <c r="A87" s="274"/>
      <c r="B87" s="274"/>
      <c r="C87" s="210"/>
      <c r="D87" s="274"/>
      <c r="E87" s="211"/>
      <c r="F87" s="211"/>
      <c r="G87" s="346"/>
      <c r="H87" s="274"/>
      <c r="I87" s="276"/>
      <c r="J87" s="347"/>
      <c r="K87" s="274"/>
      <c r="L87" s="348"/>
      <c r="M87" s="349"/>
      <c r="N87" s="347"/>
      <c r="O87" s="274"/>
      <c r="P87" s="348"/>
      <c r="Q87" s="347"/>
      <c r="R87" s="274"/>
      <c r="S87" s="274"/>
    </row>
    <row r="88" spans="1:19" ht="41.25" customHeight="1" thickBot="1" x14ac:dyDescent="0.3">
      <c r="A88" s="54">
        <v>20</v>
      </c>
      <c r="B88" s="55" t="s">
        <v>321</v>
      </c>
      <c r="C88" s="45" t="s">
        <v>328</v>
      </c>
      <c r="D88" s="46" t="s">
        <v>329</v>
      </c>
      <c r="E88" s="46" t="s">
        <v>59</v>
      </c>
      <c r="F88" s="46" t="s">
        <v>58</v>
      </c>
      <c r="G88" s="205">
        <v>35042.99</v>
      </c>
      <c r="H88" s="195">
        <f>$H$1</f>
        <v>717</v>
      </c>
      <c r="I88" s="300">
        <f>G88/H88</f>
        <v>48.874463040446301</v>
      </c>
      <c r="J88" s="350"/>
      <c r="K88" s="199"/>
      <c r="L88" s="302"/>
      <c r="M88" s="303"/>
      <c r="N88" s="304">
        <f>G88</f>
        <v>35042.99</v>
      </c>
      <c r="O88" s="200">
        <f>$O$1</f>
        <v>717</v>
      </c>
      <c r="P88" s="201">
        <f>N88/O88</f>
        <v>48.874463040446301</v>
      </c>
      <c r="Q88" s="305">
        <f t="shared" ref="Q88" si="41">G88</f>
        <v>35042.99</v>
      </c>
      <c r="R88" s="202">
        <f>$R$1</f>
        <v>717</v>
      </c>
      <c r="S88" s="203">
        <f>Q88/R88</f>
        <v>48.874463040446301</v>
      </c>
    </row>
    <row r="89" spans="1:19" ht="15.75" thickBot="1" x14ac:dyDescent="0.3">
      <c r="A89" s="274"/>
      <c r="B89" s="274"/>
      <c r="C89" s="210"/>
      <c r="D89" s="274"/>
      <c r="E89" s="211"/>
      <c r="F89" s="211"/>
      <c r="G89" s="351"/>
      <c r="H89" s="274"/>
      <c r="I89" s="352"/>
      <c r="J89" s="347"/>
      <c r="K89" s="274"/>
      <c r="L89" s="348"/>
      <c r="M89" s="349"/>
      <c r="N89" s="347"/>
      <c r="O89" s="274"/>
      <c r="P89" s="348"/>
      <c r="Q89" s="347"/>
      <c r="R89" s="274"/>
      <c r="S89" s="274"/>
    </row>
    <row r="90" spans="1:19" ht="45" x14ac:dyDescent="0.25">
      <c r="A90" s="728">
        <v>50</v>
      </c>
      <c r="B90" s="730" t="s">
        <v>322</v>
      </c>
      <c r="C90" s="153">
        <v>1</v>
      </c>
      <c r="D90" s="48" t="s">
        <v>323</v>
      </c>
      <c r="E90" s="48" t="s">
        <v>59</v>
      </c>
      <c r="F90" s="48" t="s">
        <v>58</v>
      </c>
      <c r="G90" s="156">
        <v>4974.13</v>
      </c>
      <c r="H90" s="157">
        <f>$H$1</f>
        <v>717</v>
      </c>
      <c r="I90" s="262">
        <f>G90/H90</f>
        <v>6.9374198047419808</v>
      </c>
      <c r="J90" s="314"/>
      <c r="K90" s="158"/>
      <c r="L90" s="264"/>
      <c r="M90" s="265"/>
      <c r="N90" s="266">
        <f>G90</f>
        <v>4974.13</v>
      </c>
      <c r="O90" s="159">
        <f>$O$1</f>
        <v>717</v>
      </c>
      <c r="P90" s="160">
        <f>N90/O90</f>
        <v>6.9374198047419808</v>
      </c>
      <c r="Q90" s="267">
        <f t="shared" ref="Q90" si="42">G90</f>
        <v>4974.13</v>
      </c>
      <c r="R90" s="161">
        <f>$R$1</f>
        <v>717</v>
      </c>
      <c r="S90" s="162">
        <f>Q90/R90</f>
        <v>6.9374198047419808</v>
      </c>
    </row>
    <row r="91" spans="1:19" ht="45.75" thickBot="1" x14ac:dyDescent="0.3">
      <c r="A91" s="729"/>
      <c r="B91" s="731"/>
      <c r="C91" s="149">
        <v>2</v>
      </c>
      <c r="D91" s="43" t="s">
        <v>324</v>
      </c>
      <c r="E91" s="43" t="s">
        <v>59</v>
      </c>
      <c r="F91" s="43" t="s">
        <v>58</v>
      </c>
      <c r="G91" s="173"/>
      <c r="H91" s="174"/>
      <c r="I91" s="288"/>
      <c r="J91" s="295"/>
      <c r="K91" s="175"/>
      <c r="L91" s="270"/>
      <c r="M91" s="271"/>
      <c r="N91" s="310"/>
      <c r="O91" s="177"/>
      <c r="P91" s="178"/>
      <c r="Q91" s="312"/>
      <c r="R91" s="179"/>
      <c r="S91" s="180"/>
    </row>
    <row r="92" spans="1:19" x14ac:dyDescent="0.25">
      <c r="G92"/>
      <c r="H92"/>
    </row>
    <row r="93" spans="1:19" x14ac:dyDescent="0.25">
      <c r="G93" s="204"/>
      <c r="H93"/>
      <c r="J93" s="204"/>
      <c r="N93" s="204"/>
      <c r="Q93" s="204"/>
    </row>
    <row r="94" spans="1:19" x14ac:dyDescent="0.25">
      <c r="G94" s="204"/>
      <c r="H94" s="204"/>
      <c r="I94" s="204"/>
      <c r="J94" s="204"/>
      <c r="K94" s="49"/>
      <c r="L94" s="49"/>
      <c r="M94" s="204"/>
      <c r="N94" s="204"/>
      <c r="O94" s="49"/>
      <c r="P94" s="49"/>
      <c r="Q94" s="204"/>
      <c r="R94" s="49"/>
      <c r="S94" s="49"/>
    </row>
    <row r="95" spans="1:19" x14ac:dyDescent="0.25">
      <c r="J95" s="51"/>
      <c r="K95" s="51"/>
      <c r="L95" s="51"/>
      <c r="N95" s="51"/>
      <c r="Q95" s="51"/>
    </row>
    <row r="96" spans="1:19" x14ac:dyDescent="0.25">
      <c r="G96" s="50"/>
    </row>
  </sheetData>
  <customSheetViews>
    <customSheetView guid="{5274FD7E-76C2-47C3-8C9C-C2C181076605}" scale="110" showPageBreaks="1" fitToPage="1" view="pageBreakPreview" showRuler="0">
      <selection activeCell="J2" sqref="J2"/>
      <rowBreaks count="5" manualBreakCount="5">
        <brk id="25" max="16" man="1"/>
        <brk id="52" max="16" man="1"/>
        <brk id="69" max="16383" man="1"/>
        <brk id="94" max="16" man="1"/>
        <brk id="95" max="16" man="1"/>
      </rowBreaks>
      <pageMargins left="0.7" right="0.7" top="0.75" bottom="0.75" header="0.3" footer="0.3"/>
      <pageSetup paperSize="8" scale="55" fitToHeight="0" orientation="landscape" r:id="rId1"/>
      <headerFooter alignWithMargins="0"/>
    </customSheetView>
    <customSheetView guid="{0CDFE071-D2BF-4AC9-96FE-3C7CC2EB89D1}" scale="110" showPageBreaks="1" fitToPage="1" view="pageBreakPreview">
      <selection activeCell="H1" sqref="H1"/>
      <rowBreaks count="4" manualBreakCount="4">
        <brk id="25" max="16" man="1"/>
        <brk id="52" max="16" man="1"/>
        <brk id="69" max="16383" man="1"/>
        <brk id="95" max="16" man="1"/>
      </rowBreaks>
      <pageMargins left="0.7" right="0.7" top="0.75" bottom="0.75" header="0.3" footer="0.3"/>
      <pageSetup paperSize="8" scale="55" fitToHeight="0" orientation="landscape" r:id="rId2"/>
    </customSheetView>
    <customSheetView guid="{FD66CCA4-E734-40F6-A42D-704ADC03C8FF}" scale="110" showPageBreaks="1" fitToPage="1" view="pageBreakPreview" showRuler="0" topLeftCell="A100">
      <selection activeCell="D108" sqref="D108"/>
      <rowBreaks count="5" manualBreakCount="5">
        <brk id="25" max="16" man="1"/>
        <brk id="52" max="16" man="1"/>
        <brk id="69" max="16383" man="1"/>
        <brk id="94" max="16" man="1"/>
        <brk id="95" max="16" man="1"/>
      </rowBreaks>
      <pageMargins left="0.7" right="0.7" top="0.75" bottom="0.75" header="0.3" footer="0.3"/>
      <pageSetup paperSize="8" scale="56" fitToHeight="0" orientation="landscape" r:id="rId3"/>
      <headerFooter alignWithMargins="0"/>
    </customSheetView>
  </customSheetViews>
  <mergeCells count="69">
    <mergeCell ref="A2:B2"/>
    <mergeCell ref="A3:A18"/>
    <mergeCell ref="B3:B18"/>
    <mergeCell ref="A20:A24"/>
    <mergeCell ref="B20:B24"/>
    <mergeCell ref="D31:D33"/>
    <mergeCell ref="A38:A39"/>
    <mergeCell ref="B38:B39"/>
    <mergeCell ref="A41:A45"/>
    <mergeCell ref="B41:B45"/>
    <mergeCell ref="A26:A33"/>
    <mergeCell ref="B26:B33"/>
    <mergeCell ref="A35:A36"/>
    <mergeCell ref="B35:B36"/>
    <mergeCell ref="C26:C27"/>
    <mergeCell ref="C31:C33"/>
    <mergeCell ref="D13:D14"/>
    <mergeCell ref="D28:D29"/>
    <mergeCell ref="D17:D18"/>
    <mergeCell ref="D20:D22"/>
    <mergeCell ref="D23:D24"/>
    <mergeCell ref="D26:D27"/>
    <mergeCell ref="C13:C14"/>
    <mergeCell ref="C28:C29"/>
    <mergeCell ref="C17:C18"/>
    <mergeCell ref="C20:C22"/>
    <mergeCell ref="C23:C24"/>
    <mergeCell ref="C6:C7"/>
    <mergeCell ref="D6:D7"/>
    <mergeCell ref="C8:C9"/>
    <mergeCell ref="D8:D9"/>
    <mergeCell ref="C11:C12"/>
    <mergeCell ref="D11:D12"/>
    <mergeCell ref="C41:C43"/>
    <mergeCell ref="D41:D43"/>
    <mergeCell ref="D72:D73"/>
    <mergeCell ref="A46:A53"/>
    <mergeCell ref="B46:B53"/>
    <mergeCell ref="C47:C48"/>
    <mergeCell ref="D47:D48"/>
    <mergeCell ref="A54:A57"/>
    <mergeCell ref="B54:B57"/>
    <mergeCell ref="C55:C57"/>
    <mergeCell ref="D55:D57"/>
    <mergeCell ref="C49:C50"/>
    <mergeCell ref="D49:D50"/>
    <mergeCell ref="C44:C45"/>
    <mergeCell ref="D44:D45"/>
    <mergeCell ref="D78:D79"/>
    <mergeCell ref="A81:A82"/>
    <mergeCell ref="B81:B82"/>
    <mergeCell ref="A59:A73"/>
    <mergeCell ref="B59:B73"/>
    <mergeCell ref="C59:C61"/>
    <mergeCell ref="D59:D61"/>
    <mergeCell ref="C62:C63"/>
    <mergeCell ref="D62:D63"/>
    <mergeCell ref="C64:C65"/>
    <mergeCell ref="D64:D65"/>
    <mergeCell ref="C66:C67"/>
    <mergeCell ref="D66:D67"/>
    <mergeCell ref="C68:C69"/>
    <mergeCell ref="D68:D69"/>
    <mergeCell ref="C72:C73"/>
    <mergeCell ref="A90:A91"/>
    <mergeCell ref="B90:B91"/>
    <mergeCell ref="A77:A79"/>
    <mergeCell ref="B77:B79"/>
    <mergeCell ref="C78:C79"/>
  </mergeCells>
  <phoneticPr fontId="24" type="noConversion"/>
  <pageMargins left="0.70866141732283472" right="0.70866141732283472" top="0.74803149606299213" bottom="0.31496062992125984" header="0.31496062992125984" footer="0.31496062992125984"/>
  <pageSetup paperSize="9" scale="44" fitToHeight="0" orientation="landscape" r:id="rId4"/>
  <rowBreaks count="2" manualBreakCount="2">
    <brk id="40" max="16383" man="1"/>
    <brk id="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IU65464"/>
  <sheetViews>
    <sheetView topLeftCell="A42" zoomScaleNormal="100" workbookViewId="0">
      <selection activeCell="M59" sqref="A1:N59"/>
    </sheetView>
  </sheetViews>
  <sheetFormatPr defaultColWidth="9.140625" defaultRowHeight="15" x14ac:dyDescent="0.25"/>
  <cols>
    <col min="1" max="2" width="8.5703125" style="78" customWidth="1"/>
    <col min="3" max="13" width="6.5703125" style="78" customWidth="1"/>
    <col min="14" max="14" width="8.28515625" style="78" customWidth="1"/>
    <col min="15" max="15" width="45.5703125" style="78" customWidth="1"/>
    <col min="16" max="16" width="10" style="78" bestFit="1" customWidth="1"/>
    <col min="17" max="244" width="9.140625" style="78"/>
    <col min="245" max="245" width="14.140625" style="78" bestFit="1" customWidth="1"/>
    <col min="246" max="16384" width="9.140625" style="78"/>
  </cols>
  <sheetData>
    <row r="1" spans="1:14" ht="35.25" customHeight="1" thickBot="1" x14ac:dyDescent="0.3">
      <c r="A1" s="760" t="s">
        <v>393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2"/>
    </row>
    <row r="2" spans="1:14" ht="29.25" customHeight="1" x14ac:dyDescent="0.25">
      <c r="A2" s="753" t="s">
        <v>339</v>
      </c>
      <c r="B2" s="754"/>
      <c r="C2" s="775" t="s">
        <v>372</v>
      </c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7"/>
    </row>
    <row r="3" spans="1:14" ht="16.5" customHeight="1" x14ac:dyDescent="0.25">
      <c r="A3" s="108"/>
      <c r="B3" s="109"/>
      <c r="C3" s="778" t="s">
        <v>373</v>
      </c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80"/>
    </row>
    <row r="4" spans="1:14" ht="16.5" customHeight="1" x14ac:dyDescent="0.25">
      <c r="A4" s="110"/>
      <c r="B4" s="111"/>
      <c r="C4" s="778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80"/>
    </row>
    <row r="5" spans="1:14" ht="18" customHeight="1" x14ac:dyDescent="0.25">
      <c r="A5" s="802" t="s">
        <v>340</v>
      </c>
      <c r="B5" s="803"/>
      <c r="C5" s="778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80"/>
    </row>
    <row r="6" spans="1:14" ht="16.5" customHeight="1" x14ac:dyDescent="0.25">
      <c r="A6" s="802"/>
      <c r="B6" s="803"/>
      <c r="C6" s="778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80"/>
    </row>
    <row r="7" spans="1:14" ht="16.5" customHeight="1" x14ac:dyDescent="0.25">
      <c r="A7" s="802"/>
      <c r="B7" s="803"/>
      <c r="C7" s="778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80"/>
    </row>
    <row r="8" spans="1:14" ht="16.5" customHeight="1" x14ac:dyDescent="0.25">
      <c r="A8" s="802"/>
      <c r="B8" s="803"/>
      <c r="C8" s="778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80"/>
    </row>
    <row r="9" spans="1:14" ht="16.5" customHeight="1" x14ac:dyDescent="0.25">
      <c r="A9" s="802"/>
      <c r="B9" s="803"/>
      <c r="C9" s="778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80"/>
    </row>
    <row r="10" spans="1:14" ht="16.5" customHeight="1" x14ac:dyDescent="0.25">
      <c r="A10" s="802"/>
      <c r="B10" s="803"/>
      <c r="C10" s="778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80"/>
    </row>
    <row r="11" spans="1:14" ht="16.5" customHeight="1" x14ac:dyDescent="0.25">
      <c r="A11" s="802"/>
      <c r="B11" s="803"/>
      <c r="C11" s="778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80"/>
    </row>
    <row r="12" spans="1:14" ht="16.5" customHeight="1" x14ac:dyDescent="0.25">
      <c r="A12" s="802"/>
      <c r="B12" s="803"/>
      <c r="C12" s="778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80"/>
    </row>
    <row r="13" spans="1:14" ht="15.75" customHeight="1" x14ac:dyDescent="0.25">
      <c r="A13" s="784"/>
      <c r="B13" s="785"/>
      <c r="C13" s="781"/>
      <c r="D13" s="782"/>
      <c r="E13" s="782"/>
      <c r="F13" s="782"/>
      <c r="G13" s="782"/>
      <c r="H13" s="782"/>
      <c r="I13" s="782"/>
      <c r="J13" s="782"/>
      <c r="K13" s="782"/>
      <c r="L13" s="782"/>
      <c r="M13" s="782"/>
      <c r="N13" s="783"/>
    </row>
    <row r="14" spans="1:14" ht="12.75" customHeight="1" x14ac:dyDescent="0.25">
      <c r="A14" s="112"/>
      <c r="B14" s="113"/>
      <c r="C14" s="763" t="s">
        <v>341</v>
      </c>
      <c r="D14" s="764"/>
      <c r="E14" s="764"/>
      <c r="F14" s="764"/>
      <c r="G14" s="764"/>
      <c r="H14" s="765"/>
      <c r="I14" s="769">
        <v>2021</v>
      </c>
      <c r="J14" s="770"/>
      <c r="K14" s="769">
        <v>2022</v>
      </c>
      <c r="L14" s="770"/>
      <c r="M14" s="771">
        <v>2023</v>
      </c>
      <c r="N14" s="772"/>
    </row>
    <row r="15" spans="1:14" ht="12.75" customHeight="1" x14ac:dyDescent="0.25">
      <c r="A15" s="112"/>
      <c r="B15" s="113"/>
      <c r="C15" s="766"/>
      <c r="D15" s="767"/>
      <c r="E15" s="767"/>
      <c r="F15" s="767"/>
      <c r="G15" s="767"/>
      <c r="H15" s="768"/>
      <c r="I15" s="773" t="s">
        <v>315</v>
      </c>
      <c r="J15" s="773"/>
      <c r="K15" s="773" t="s">
        <v>315</v>
      </c>
      <c r="L15" s="773"/>
      <c r="M15" s="773" t="s">
        <v>315</v>
      </c>
      <c r="N15" s="774"/>
    </row>
    <row r="16" spans="1:14" ht="18.75" customHeight="1" x14ac:dyDescent="0.25">
      <c r="A16" s="811" t="s">
        <v>342</v>
      </c>
      <c r="B16" s="812"/>
      <c r="C16" s="812"/>
      <c r="D16" s="812"/>
      <c r="E16" s="812"/>
      <c r="F16" s="812"/>
      <c r="G16" s="812"/>
      <c r="H16" s="812"/>
      <c r="I16" s="812"/>
      <c r="J16" s="812"/>
      <c r="K16" s="812"/>
      <c r="L16" s="812"/>
      <c r="M16" s="812"/>
      <c r="N16" s="813"/>
    </row>
    <row r="17" spans="1:14" ht="36" customHeight="1" x14ac:dyDescent="0.25">
      <c r="A17" s="114">
        <f>IF(B17&lt;&gt;"",1,"")</f>
        <v>1</v>
      </c>
      <c r="B17" s="808" t="s">
        <v>374</v>
      </c>
      <c r="C17" s="809"/>
      <c r="D17" s="809"/>
      <c r="E17" s="809"/>
      <c r="F17" s="809"/>
      <c r="G17" s="810"/>
      <c r="H17" s="115"/>
      <c r="I17" s="808"/>
      <c r="J17" s="809"/>
      <c r="K17" s="809"/>
      <c r="L17" s="809"/>
      <c r="M17" s="809"/>
      <c r="N17" s="814"/>
    </row>
    <row r="18" spans="1:14" ht="30" customHeight="1" x14ac:dyDescent="0.25">
      <c r="A18" s="116">
        <f>IF(B18&lt;&gt;"",A17+1,"")</f>
        <v>2</v>
      </c>
      <c r="B18" s="808" t="s">
        <v>392</v>
      </c>
      <c r="C18" s="809"/>
      <c r="D18" s="809"/>
      <c r="E18" s="809"/>
      <c r="F18" s="809"/>
      <c r="G18" s="810"/>
      <c r="H18" s="117"/>
      <c r="I18" s="788"/>
      <c r="J18" s="789"/>
      <c r="K18" s="789"/>
      <c r="L18" s="789"/>
      <c r="M18" s="789"/>
      <c r="N18" s="790"/>
    </row>
    <row r="19" spans="1:14" ht="34.9" customHeight="1" x14ac:dyDescent="0.25">
      <c r="A19" s="116">
        <f>IF(B19&lt;&gt;"",A18+1,"")</f>
        <v>3</v>
      </c>
      <c r="B19" s="788" t="s">
        <v>375</v>
      </c>
      <c r="C19" s="789"/>
      <c r="D19" s="789"/>
      <c r="E19" s="789"/>
      <c r="F19" s="789"/>
      <c r="G19" s="791"/>
      <c r="H19" s="117"/>
      <c r="I19" s="792"/>
      <c r="J19" s="793"/>
      <c r="K19" s="793"/>
      <c r="L19" s="793"/>
      <c r="M19" s="793"/>
      <c r="N19" s="794"/>
    </row>
    <row r="20" spans="1:14" ht="44.25" customHeight="1" x14ac:dyDescent="0.25">
      <c r="A20" s="118">
        <v>4</v>
      </c>
      <c r="B20" s="804" t="s">
        <v>376</v>
      </c>
      <c r="C20" s="805"/>
      <c r="D20" s="805"/>
      <c r="E20" s="805"/>
      <c r="F20" s="805"/>
      <c r="G20" s="806"/>
      <c r="H20" s="134" t="str">
        <f>IF(I20&lt;&gt;"",H19+1,"")</f>
        <v/>
      </c>
      <c r="I20" s="792"/>
      <c r="J20" s="793"/>
      <c r="K20" s="793"/>
      <c r="L20" s="793"/>
      <c r="M20" s="793"/>
      <c r="N20" s="794"/>
    </row>
    <row r="21" spans="1:14" ht="12.75" customHeight="1" thickBot="1" x14ac:dyDescent="0.3">
      <c r="A21" s="135"/>
      <c r="B21" s="136"/>
      <c r="C21" s="136"/>
      <c r="D21" s="136"/>
      <c r="E21" s="136"/>
      <c r="F21" s="136"/>
      <c r="G21" s="136"/>
      <c r="H21" s="137"/>
      <c r="I21" s="137"/>
      <c r="J21" s="137"/>
      <c r="K21" s="137"/>
      <c r="L21" s="137"/>
      <c r="M21" s="137"/>
      <c r="N21" s="138"/>
    </row>
    <row r="22" spans="1:14" x14ac:dyDescent="0.25">
      <c r="A22" s="795" t="s">
        <v>285</v>
      </c>
      <c r="B22" s="796"/>
      <c r="C22" s="796"/>
      <c r="D22" s="796"/>
      <c r="E22" s="796"/>
      <c r="F22" s="796"/>
      <c r="G22" s="796"/>
      <c r="H22" s="796"/>
      <c r="I22" s="796"/>
      <c r="J22" s="796"/>
      <c r="K22" s="796"/>
      <c r="L22" s="796"/>
      <c r="M22" s="796"/>
      <c r="N22" s="797"/>
    </row>
    <row r="23" spans="1:14" ht="14.25" customHeight="1" x14ac:dyDescent="0.25">
      <c r="A23" s="798" t="s">
        <v>367</v>
      </c>
      <c r="B23" s="799"/>
      <c r="C23" s="799"/>
      <c r="D23" s="799"/>
      <c r="E23" s="799"/>
      <c r="F23" s="799"/>
      <c r="G23" s="800" t="s">
        <v>344</v>
      </c>
      <c r="H23" s="801"/>
      <c r="I23" s="800" t="s">
        <v>343</v>
      </c>
      <c r="J23" s="801"/>
      <c r="K23" s="800" t="s">
        <v>345</v>
      </c>
      <c r="L23" s="801"/>
      <c r="M23" s="119">
        <v>2022</v>
      </c>
      <c r="N23" s="120">
        <v>2023</v>
      </c>
    </row>
    <row r="24" spans="1:14" ht="24.95" customHeight="1" x14ac:dyDescent="0.25">
      <c r="A24" s="755" t="s">
        <v>377</v>
      </c>
      <c r="B24" s="756"/>
      <c r="C24" s="756"/>
      <c r="D24" s="756"/>
      <c r="E24" s="756"/>
      <c r="F24" s="757"/>
      <c r="G24" s="807">
        <v>0.5</v>
      </c>
      <c r="H24" s="759"/>
      <c r="I24" s="786"/>
      <c r="J24" s="787"/>
      <c r="K24" s="758"/>
      <c r="L24" s="759"/>
      <c r="M24" s="121"/>
      <c r="N24" s="122"/>
    </row>
    <row r="25" spans="1:14" ht="24.95" customHeight="1" x14ac:dyDescent="0.25">
      <c r="A25" s="755" t="s">
        <v>378</v>
      </c>
      <c r="B25" s="756"/>
      <c r="C25" s="756"/>
      <c r="D25" s="756"/>
      <c r="E25" s="756"/>
      <c r="F25" s="757"/>
      <c r="G25" s="758">
        <v>10</v>
      </c>
      <c r="H25" s="759"/>
      <c r="I25" s="786"/>
      <c r="J25" s="787"/>
      <c r="K25" s="758"/>
      <c r="L25" s="759"/>
      <c r="M25" s="121"/>
      <c r="N25" s="122"/>
    </row>
    <row r="26" spans="1:14" ht="24.95" customHeight="1" x14ac:dyDescent="0.25">
      <c r="A26" s="755" t="s">
        <v>379</v>
      </c>
      <c r="B26" s="756"/>
      <c r="C26" s="756"/>
      <c r="D26" s="756"/>
      <c r="E26" s="756"/>
      <c r="F26" s="757"/>
      <c r="G26" s="758">
        <v>2</v>
      </c>
      <c r="H26" s="759"/>
      <c r="I26" s="786"/>
      <c r="J26" s="787"/>
      <c r="K26" s="758"/>
      <c r="L26" s="759"/>
      <c r="M26" s="121"/>
      <c r="N26" s="122"/>
    </row>
    <row r="27" spans="1:14" ht="24.95" customHeight="1" x14ac:dyDescent="0.25">
      <c r="A27" s="755" t="s">
        <v>380</v>
      </c>
      <c r="B27" s="815"/>
      <c r="C27" s="815"/>
      <c r="D27" s="815"/>
      <c r="E27" s="815"/>
      <c r="F27" s="816"/>
      <c r="G27" s="758">
        <v>2</v>
      </c>
      <c r="H27" s="759"/>
      <c r="I27" s="786"/>
      <c r="J27" s="787"/>
      <c r="K27" s="758"/>
      <c r="L27" s="759"/>
      <c r="M27" s="121"/>
      <c r="N27" s="122"/>
    </row>
    <row r="28" spans="1:14" x14ac:dyDescent="0.25">
      <c r="A28" s="819"/>
      <c r="B28" s="815"/>
      <c r="C28" s="815"/>
      <c r="D28" s="815"/>
      <c r="E28" s="815"/>
      <c r="F28" s="816"/>
      <c r="G28" s="758"/>
      <c r="H28" s="759"/>
      <c r="I28" s="786"/>
      <c r="J28" s="787"/>
      <c r="K28" s="758"/>
      <c r="L28" s="759"/>
      <c r="M28" s="121"/>
      <c r="N28" s="122"/>
    </row>
    <row r="29" spans="1:14" x14ac:dyDescent="0.25">
      <c r="A29" s="798" t="s">
        <v>368</v>
      </c>
      <c r="B29" s="799"/>
      <c r="C29" s="799"/>
      <c r="D29" s="799"/>
      <c r="E29" s="799"/>
      <c r="F29" s="799"/>
      <c r="G29" s="800" t="s">
        <v>344</v>
      </c>
      <c r="H29" s="801"/>
      <c r="I29" s="800" t="s">
        <v>343</v>
      </c>
      <c r="J29" s="801"/>
      <c r="K29" s="800" t="s">
        <v>345</v>
      </c>
      <c r="L29" s="801"/>
      <c r="M29" s="119">
        <v>2022</v>
      </c>
      <c r="N29" s="120">
        <v>2023</v>
      </c>
    </row>
    <row r="30" spans="1:14" ht="24.95" customHeight="1" x14ac:dyDescent="0.25">
      <c r="A30" s="755" t="s">
        <v>369</v>
      </c>
      <c r="B30" s="756"/>
      <c r="C30" s="756"/>
      <c r="D30" s="756"/>
      <c r="E30" s="756"/>
      <c r="F30" s="757"/>
      <c r="G30" s="817">
        <v>1</v>
      </c>
      <c r="H30" s="818"/>
      <c r="I30" s="786"/>
      <c r="J30" s="787"/>
      <c r="K30" s="758"/>
      <c r="L30" s="759"/>
      <c r="M30" s="121"/>
      <c r="N30" s="122"/>
    </row>
    <row r="31" spans="1:14" ht="37.5" customHeight="1" x14ac:dyDescent="0.25">
      <c r="A31" s="755" t="s">
        <v>381</v>
      </c>
      <c r="B31" s="756"/>
      <c r="C31" s="756"/>
      <c r="D31" s="756"/>
      <c r="E31" s="756"/>
      <c r="F31" s="757"/>
      <c r="G31" s="817">
        <v>1</v>
      </c>
      <c r="H31" s="818"/>
      <c r="I31" s="786"/>
      <c r="J31" s="787"/>
      <c r="K31" s="758"/>
      <c r="L31" s="759"/>
      <c r="M31" s="121"/>
      <c r="N31" s="122"/>
    </row>
    <row r="32" spans="1:14" ht="24.95" customHeight="1" x14ac:dyDescent="0.25">
      <c r="A32" s="755" t="s">
        <v>382</v>
      </c>
      <c r="B32" s="756"/>
      <c r="C32" s="756"/>
      <c r="D32" s="756"/>
      <c r="E32" s="756"/>
      <c r="F32" s="757"/>
      <c r="G32" s="820">
        <v>44255</v>
      </c>
      <c r="H32" s="759"/>
      <c r="I32" s="786"/>
      <c r="J32" s="787"/>
      <c r="K32" s="758"/>
      <c r="L32" s="759"/>
      <c r="M32" s="121"/>
      <c r="N32" s="122"/>
    </row>
    <row r="33" spans="1:14" ht="24.95" customHeight="1" x14ac:dyDescent="0.25">
      <c r="A33" s="755" t="s">
        <v>383</v>
      </c>
      <c r="B33" s="756"/>
      <c r="C33" s="756"/>
      <c r="D33" s="756"/>
      <c r="E33" s="756"/>
      <c r="F33" s="757"/>
      <c r="G33" s="820">
        <v>44255</v>
      </c>
      <c r="H33" s="759"/>
      <c r="I33" s="786"/>
      <c r="J33" s="787"/>
      <c r="K33" s="758"/>
      <c r="L33" s="759"/>
      <c r="M33" s="121"/>
      <c r="N33" s="122"/>
    </row>
    <row r="34" spans="1:14" x14ac:dyDescent="0.25">
      <c r="A34" s="819"/>
      <c r="B34" s="815"/>
      <c r="C34" s="815"/>
      <c r="D34" s="815"/>
      <c r="E34" s="815"/>
      <c r="F34" s="816"/>
      <c r="G34" s="758"/>
      <c r="H34" s="759"/>
      <c r="I34" s="786"/>
      <c r="J34" s="787"/>
      <c r="K34" s="758"/>
      <c r="L34" s="759"/>
      <c r="M34" s="121"/>
      <c r="N34" s="122"/>
    </row>
    <row r="35" spans="1:14" x14ac:dyDescent="0.25">
      <c r="A35" s="798" t="s">
        <v>370</v>
      </c>
      <c r="B35" s="799"/>
      <c r="C35" s="799"/>
      <c r="D35" s="799"/>
      <c r="E35" s="799"/>
      <c r="F35" s="799"/>
      <c r="G35" s="800" t="s">
        <v>344</v>
      </c>
      <c r="H35" s="801"/>
      <c r="I35" s="800" t="s">
        <v>343</v>
      </c>
      <c r="J35" s="801"/>
      <c r="K35" s="800" t="s">
        <v>345</v>
      </c>
      <c r="L35" s="801"/>
      <c r="M35" s="119">
        <v>2022</v>
      </c>
      <c r="N35" s="120">
        <v>2023</v>
      </c>
    </row>
    <row r="36" spans="1:14" ht="22.5" customHeight="1" x14ac:dyDescent="0.25">
      <c r="A36" s="755" t="s">
        <v>396</v>
      </c>
      <c r="B36" s="756"/>
      <c r="C36" s="756"/>
      <c r="D36" s="756"/>
      <c r="E36" s="756"/>
      <c r="F36" s="757"/>
      <c r="G36" s="821">
        <v>3900</v>
      </c>
      <c r="H36" s="759"/>
      <c r="I36" s="786"/>
      <c r="J36" s="787"/>
      <c r="K36" s="758"/>
      <c r="L36" s="759"/>
      <c r="M36" s="121"/>
      <c r="N36" s="122"/>
    </row>
    <row r="37" spans="1:14" ht="22.5" customHeight="1" x14ac:dyDescent="0.25">
      <c r="A37" s="755"/>
      <c r="B37" s="756"/>
      <c r="C37" s="756"/>
      <c r="D37" s="756"/>
      <c r="E37" s="756"/>
      <c r="F37" s="757"/>
      <c r="G37" s="821"/>
      <c r="H37" s="759"/>
      <c r="I37" s="786"/>
      <c r="J37" s="787"/>
      <c r="K37" s="758"/>
      <c r="L37" s="759"/>
      <c r="M37" s="121"/>
      <c r="N37" s="122"/>
    </row>
    <row r="38" spans="1:14" ht="22.5" customHeight="1" x14ac:dyDescent="0.25">
      <c r="A38" s="755"/>
      <c r="B38" s="756"/>
      <c r="C38" s="756"/>
      <c r="D38" s="756"/>
      <c r="E38" s="756"/>
      <c r="F38" s="757"/>
      <c r="G38" s="758"/>
      <c r="H38" s="759"/>
      <c r="I38" s="786"/>
      <c r="J38" s="787"/>
      <c r="K38" s="758"/>
      <c r="L38" s="759"/>
      <c r="M38" s="121"/>
      <c r="N38" s="122"/>
    </row>
    <row r="39" spans="1:14" x14ac:dyDescent="0.25">
      <c r="A39" s="819"/>
      <c r="B39" s="815"/>
      <c r="C39" s="815"/>
      <c r="D39" s="815"/>
      <c r="E39" s="815"/>
      <c r="F39" s="816"/>
      <c r="G39" s="758"/>
      <c r="H39" s="759"/>
      <c r="I39" s="786"/>
      <c r="J39" s="787"/>
      <c r="K39" s="758"/>
      <c r="L39" s="759"/>
      <c r="M39" s="121"/>
      <c r="N39" s="122"/>
    </row>
    <row r="40" spans="1:14" x14ac:dyDescent="0.25">
      <c r="A40" s="798" t="s">
        <v>371</v>
      </c>
      <c r="B40" s="799"/>
      <c r="C40" s="799"/>
      <c r="D40" s="799"/>
      <c r="E40" s="799"/>
      <c r="F40" s="799"/>
      <c r="G40" s="800" t="s">
        <v>344</v>
      </c>
      <c r="H40" s="801"/>
      <c r="I40" s="800" t="s">
        <v>343</v>
      </c>
      <c r="J40" s="801"/>
      <c r="K40" s="800" t="s">
        <v>345</v>
      </c>
      <c r="L40" s="801"/>
      <c r="M40" s="119">
        <v>2022</v>
      </c>
      <c r="N40" s="120">
        <v>2023</v>
      </c>
    </row>
    <row r="41" spans="1:14" ht="38.450000000000003" customHeight="1" x14ac:dyDescent="0.25">
      <c r="A41" s="830" t="s">
        <v>384</v>
      </c>
      <c r="B41" s="831"/>
      <c r="C41" s="831"/>
      <c r="D41" s="831"/>
      <c r="E41" s="831"/>
      <c r="F41" s="832"/>
      <c r="G41" s="833">
        <v>0.8</v>
      </c>
      <c r="H41" s="834"/>
      <c r="I41" s="835"/>
      <c r="J41" s="836"/>
      <c r="K41" s="837"/>
      <c r="L41" s="834"/>
      <c r="M41" s="123"/>
      <c r="N41" s="124"/>
    </row>
    <row r="42" spans="1:14" x14ac:dyDescent="0.25">
      <c r="A42" s="822"/>
      <c r="B42" s="823"/>
      <c r="C42" s="823"/>
      <c r="D42" s="823"/>
      <c r="E42" s="823"/>
      <c r="F42" s="824"/>
      <c r="G42" s="128"/>
      <c r="H42" s="129"/>
      <c r="I42" s="825"/>
      <c r="J42" s="826"/>
      <c r="K42" s="128"/>
      <c r="L42" s="129"/>
      <c r="M42" s="128"/>
      <c r="N42" s="130"/>
    </row>
    <row r="44" spans="1:14" x14ac:dyDescent="0.25">
      <c r="A44" s="827" t="s">
        <v>289</v>
      </c>
      <c r="B44" s="828"/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8"/>
      <c r="N44" s="829"/>
    </row>
    <row r="45" spans="1:14" ht="43.5" thickBot="1" x14ac:dyDescent="0.3">
      <c r="A45" s="845" t="s">
        <v>290</v>
      </c>
      <c r="B45" s="845"/>
      <c r="C45" s="141" t="s">
        <v>291</v>
      </c>
      <c r="D45" s="141" t="s">
        <v>292</v>
      </c>
      <c r="E45" s="141" t="s">
        <v>293</v>
      </c>
      <c r="F45" s="141" t="s">
        <v>294</v>
      </c>
      <c r="G45" s="141" t="s">
        <v>295</v>
      </c>
      <c r="H45" s="141" t="s">
        <v>296</v>
      </c>
      <c r="I45" s="141" t="s">
        <v>297</v>
      </c>
      <c r="J45" s="141" t="s">
        <v>298</v>
      </c>
      <c r="K45" s="141" t="s">
        <v>299</v>
      </c>
      <c r="L45" s="141" t="s">
        <v>300</v>
      </c>
      <c r="M45" s="141" t="s">
        <v>301</v>
      </c>
      <c r="N45" s="141" t="s">
        <v>302</v>
      </c>
    </row>
    <row r="46" spans="1:14" ht="12" customHeight="1" x14ac:dyDescent="0.25">
      <c r="A46" s="846">
        <v>1</v>
      </c>
      <c r="B46" s="847"/>
      <c r="C46" s="133" t="s">
        <v>315</v>
      </c>
      <c r="D46" s="133" t="s">
        <v>315</v>
      </c>
      <c r="E46" s="133" t="s">
        <v>315</v>
      </c>
      <c r="F46" s="133" t="s">
        <v>315</v>
      </c>
      <c r="G46" s="133" t="s">
        <v>315</v>
      </c>
      <c r="H46" s="133" t="s">
        <v>315</v>
      </c>
      <c r="I46" s="133" t="s">
        <v>315</v>
      </c>
      <c r="J46" s="133" t="s">
        <v>315</v>
      </c>
      <c r="K46" s="133" t="s">
        <v>315</v>
      </c>
      <c r="L46" s="133" t="s">
        <v>315</v>
      </c>
      <c r="M46" s="133" t="s">
        <v>315</v>
      </c>
      <c r="N46" s="142" t="s">
        <v>315</v>
      </c>
    </row>
    <row r="47" spans="1:14" ht="12" customHeight="1" thickBot="1" x14ac:dyDescent="0.3">
      <c r="A47" s="848"/>
      <c r="B47" s="849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43"/>
    </row>
    <row r="48" spans="1:14" ht="12" customHeight="1" x14ac:dyDescent="0.25">
      <c r="A48" s="850">
        <v>2</v>
      </c>
      <c r="B48" s="851"/>
      <c r="C48" s="126" t="s">
        <v>315</v>
      </c>
      <c r="D48" s="126" t="s">
        <v>315</v>
      </c>
      <c r="E48" s="126" t="s">
        <v>315</v>
      </c>
      <c r="F48" s="126" t="s">
        <v>315</v>
      </c>
      <c r="G48" s="126" t="s">
        <v>315</v>
      </c>
      <c r="H48" s="126" t="s">
        <v>315</v>
      </c>
      <c r="I48" s="126" t="s">
        <v>315</v>
      </c>
      <c r="J48" s="126" t="s">
        <v>315</v>
      </c>
      <c r="K48" s="126" t="s">
        <v>315</v>
      </c>
      <c r="L48" s="126" t="s">
        <v>315</v>
      </c>
      <c r="M48" s="126" t="s">
        <v>315</v>
      </c>
      <c r="N48" s="144" t="s">
        <v>315</v>
      </c>
    </row>
    <row r="49" spans="1:14" ht="12" customHeight="1" thickBot="1" x14ac:dyDescent="0.3">
      <c r="A49" s="848"/>
      <c r="B49" s="849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43"/>
    </row>
    <row r="50" spans="1:14" ht="12" customHeight="1" x14ac:dyDescent="0.25">
      <c r="A50" s="850">
        <v>3</v>
      </c>
      <c r="B50" s="851"/>
      <c r="C50" s="126" t="s">
        <v>315</v>
      </c>
      <c r="D50" s="126" t="s">
        <v>315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44"/>
    </row>
    <row r="51" spans="1:14" ht="12" customHeight="1" thickBot="1" x14ac:dyDescent="0.3">
      <c r="A51" s="848"/>
      <c r="B51" s="849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43"/>
    </row>
    <row r="52" spans="1:14" ht="12" customHeight="1" x14ac:dyDescent="0.25">
      <c r="A52" s="850">
        <v>4</v>
      </c>
      <c r="B52" s="851"/>
      <c r="C52" s="126" t="s">
        <v>315</v>
      </c>
      <c r="D52" s="126" t="s">
        <v>315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44"/>
    </row>
    <row r="53" spans="1:14" ht="12" customHeight="1" thickBot="1" x14ac:dyDescent="0.3">
      <c r="A53" s="848"/>
      <c r="B53" s="849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45"/>
    </row>
    <row r="56" spans="1:14" x14ac:dyDescent="0.25">
      <c r="A56" s="852" t="s">
        <v>303</v>
      </c>
      <c r="B56" s="853"/>
      <c r="C56" s="853"/>
      <c r="D56" s="853"/>
      <c r="E56" s="853"/>
      <c r="F56" s="853"/>
      <c r="G56" s="853"/>
      <c r="H56" s="853"/>
      <c r="I56" s="853"/>
      <c r="J56" s="853"/>
      <c r="K56" s="853"/>
      <c r="L56" s="853"/>
      <c r="M56" s="853"/>
      <c r="N56" s="854"/>
    </row>
    <row r="57" spans="1:14" ht="27.75" customHeight="1" x14ac:dyDescent="0.25">
      <c r="A57" s="83" t="s">
        <v>304</v>
      </c>
      <c r="B57" s="856" t="s">
        <v>305</v>
      </c>
      <c r="C57" s="857"/>
      <c r="D57" s="857"/>
      <c r="E57" s="857"/>
      <c r="F57" s="858"/>
      <c r="G57" s="859" t="s">
        <v>306</v>
      </c>
      <c r="H57" s="859"/>
      <c r="I57" s="859" t="s">
        <v>307</v>
      </c>
      <c r="J57" s="859"/>
      <c r="K57" s="859" t="s">
        <v>308</v>
      </c>
      <c r="L57" s="859"/>
      <c r="M57" s="855" t="s">
        <v>309</v>
      </c>
      <c r="N57" s="855"/>
    </row>
    <row r="58" spans="1:14" x14ac:dyDescent="0.25">
      <c r="A58" s="132" t="s">
        <v>391</v>
      </c>
      <c r="B58" s="838" t="s">
        <v>404</v>
      </c>
      <c r="C58" s="839"/>
      <c r="D58" s="839"/>
      <c r="E58" s="839"/>
      <c r="F58" s="840"/>
      <c r="G58" s="841"/>
      <c r="H58" s="842"/>
      <c r="I58" s="843"/>
      <c r="J58" s="843"/>
      <c r="K58" s="843"/>
      <c r="L58" s="843"/>
      <c r="M58" s="844"/>
      <c r="N58" s="844"/>
    </row>
    <row r="59" spans="1:14" x14ac:dyDescent="0.25">
      <c r="A59" s="132" t="s">
        <v>391</v>
      </c>
      <c r="B59" s="838" t="s">
        <v>417</v>
      </c>
      <c r="C59" s="839"/>
      <c r="D59" s="839"/>
      <c r="E59" s="839"/>
      <c r="F59" s="840"/>
      <c r="G59" s="841"/>
      <c r="H59" s="842"/>
      <c r="I59" s="843"/>
      <c r="J59" s="843"/>
      <c r="K59" s="843"/>
      <c r="L59" s="843"/>
      <c r="M59" s="844"/>
      <c r="N59" s="844"/>
    </row>
    <row r="65463" spans="251:255" x14ac:dyDescent="0.25">
      <c r="IQ65463" s="127" t="s">
        <v>310</v>
      </c>
      <c r="IR65463" s="127" t="s">
        <v>311</v>
      </c>
      <c r="IS65463" s="127" t="s">
        <v>312</v>
      </c>
      <c r="IT65463" s="127" t="s">
        <v>313</v>
      </c>
      <c r="IU65463" s="127" t="s">
        <v>314</v>
      </c>
    </row>
    <row r="65464" spans="251:255" x14ac:dyDescent="0.25">
      <c r="IQ65464" s="127" t="e">
        <f>#REF!&amp;#REF!</f>
        <v>#REF!</v>
      </c>
      <c r="IR65464" s="127">
        <f>$A$9</f>
        <v>0</v>
      </c>
      <c r="IS65464" s="127" t="e">
        <f>$B$17&amp;" - "&amp;$B$18&amp;" - "&amp;$B$19&amp;" - "&amp;$B$20&amp;" - "&amp;#REF!&amp;" - "&amp;$I$18&amp;" - "&amp;$I$19&amp;" - "&amp;$I$20</f>
        <v>#REF!</v>
      </c>
      <c r="IT65464" s="127" t="e">
        <f>$A$30&amp;": "&amp;$I$30&amp;" - "&amp;#REF!&amp;": "&amp;#REF!&amp;" - "&amp;#REF!&amp;": "&amp;#REF!&amp;" - "&amp;#REF!&amp;": "&amp;#REF!&amp;" - "&amp;#REF!&amp;": "&amp;#REF!&amp;" - "&amp;#REF!&amp;": "&amp;#REF!&amp;" - "&amp;$A$32&amp;": "&amp;$I$32&amp;" - "&amp;$A$33&amp;": "&amp;$I$33&amp;" - "&amp;#REF!&amp;": "&amp;#REF!&amp;" - "&amp;$A$38&amp;": "&amp;$I$38&amp;" - "&amp;$A$40&amp;": "&amp;$I$40&amp;" - "&amp;#REF!&amp;": "&amp;#REF!&amp;" - "&amp;#REF!&amp;": "&amp;#REF!</f>
        <v>#REF!</v>
      </c>
      <c r="IU65464" s="127" t="e">
        <f>#REF!</f>
        <v>#REF!</v>
      </c>
    </row>
  </sheetData>
  <mergeCells count="123">
    <mergeCell ref="B59:F59"/>
    <mergeCell ref="G59:H59"/>
    <mergeCell ref="I59:J59"/>
    <mergeCell ref="K59:L59"/>
    <mergeCell ref="M58:N58"/>
    <mergeCell ref="M59:N59"/>
    <mergeCell ref="A45:B45"/>
    <mergeCell ref="A46:B47"/>
    <mergeCell ref="A48:B49"/>
    <mergeCell ref="A50:B51"/>
    <mergeCell ref="A52:B53"/>
    <mergeCell ref="A56:N56"/>
    <mergeCell ref="M57:N57"/>
    <mergeCell ref="B57:F57"/>
    <mergeCell ref="G57:H57"/>
    <mergeCell ref="I57:J57"/>
    <mergeCell ref="K57:L57"/>
    <mergeCell ref="B58:F58"/>
    <mergeCell ref="G58:H58"/>
    <mergeCell ref="I58:J58"/>
    <mergeCell ref="K58:L58"/>
    <mergeCell ref="A42:F42"/>
    <mergeCell ref="I42:J42"/>
    <mergeCell ref="A44:N44"/>
    <mergeCell ref="A39:F39"/>
    <mergeCell ref="G39:H39"/>
    <mergeCell ref="I39:J39"/>
    <mergeCell ref="K39:L39"/>
    <mergeCell ref="A40:F40"/>
    <mergeCell ref="G40:H40"/>
    <mergeCell ref="I40:J40"/>
    <mergeCell ref="K40:L40"/>
    <mergeCell ref="A41:F41"/>
    <mergeCell ref="G41:H41"/>
    <mergeCell ref="I41:J41"/>
    <mergeCell ref="K41:L41"/>
    <mergeCell ref="K36:L36"/>
    <mergeCell ref="A36:F36"/>
    <mergeCell ref="G36:H36"/>
    <mergeCell ref="I37:J37"/>
    <mergeCell ref="K37:L37"/>
    <mergeCell ref="A38:F38"/>
    <mergeCell ref="G38:H38"/>
    <mergeCell ref="I38:J38"/>
    <mergeCell ref="K38:L38"/>
    <mergeCell ref="I36:J36"/>
    <mergeCell ref="A37:F37"/>
    <mergeCell ref="G37:H37"/>
    <mergeCell ref="I35:J35"/>
    <mergeCell ref="K35:L35"/>
    <mergeCell ref="I34:J34"/>
    <mergeCell ref="K34:L34"/>
    <mergeCell ref="A33:F33"/>
    <mergeCell ref="G33:H33"/>
    <mergeCell ref="A34:F34"/>
    <mergeCell ref="I31:J31"/>
    <mergeCell ref="K31:L31"/>
    <mergeCell ref="I32:J32"/>
    <mergeCell ref="K32:L32"/>
    <mergeCell ref="A31:F31"/>
    <mergeCell ref="G31:H31"/>
    <mergeCell ref="A32:F32"/>
    <mergeCell ref="G32:H32"/>
    <mergeCell ref="G34:H34"/>
    <mergeCell ref="A35:F35"/>
    <mergeCell ref="G35:H35"/>
    <mergeCell ref="I33:J33"/>
    <mergeCell ref="K33:L33"/>
    <mergeCell ref="A27:F27"/>
    <mergeCell ref="G27:H27"/>
    <mergeCell ref="I30:J30"/>
    <mergeCell ref="K30:L30"/>
    <mergeCell ref="I28:J28"/>
    <mergeCell ref="K28:L28"/>
    <mergeCell ref="K29:L29"/>
    <mergeCell ref="I29:J29"/>
    <mergeCell ref="A29:F29"/>
    <mergeCell ref="G29:H29"/>
    <mergeCell ref="A30:F30"/>
    <mergeCell ref="G30:H30"/>
    <mergeCell ref="A28:F28"/>
    <mergeCell ref="G28:H28"/>
    <mergeCell ref="I27:J27"/>
    <mergeCell ref="K27:L27"/>
    <mergeCell ref="I26:J26"/>
    <mergeCell ref="A26:F26"/>
    <mergeCell ref="G26:H26"/>
    <mergeCell ref="K26:L26"/>
    <mergeCell ref="A5:B12"/>
    <mergeCell ref="B20:G20"/>
    <mergeCell ref="I20:N20"/>
    <mergeCell ref="A24:F24"/>
    <mergeCell ref="G24:H24"/>
    <mergeCell ref="I24:J24"/>
    <mergeCell ref="K24:L24"/>
    <mergeCell ref="B18:G18"/>
    <mergeCell ref="A16:N16"/>
    <mergeCell ref="B17:G17"/>
    <mergeCell ref="I17:N17"/>
    <mergeCell ref="A2:B2"/>
    <mergeCell ref="A25:F25"/>
    <mergeCell ref="G25:H25"/>
    <mergeCell ref="A1:N1"/>
    <mergeCell ref="C14:H15"/>
    <mergeCell ref="I14:J14"/>
    <mergeCell ref="K14:L14"/>
    <mergeCell ref="M14:N14"/>
    <mergeCell ref="I15:J15"/>
    <mergeCell ref="K15:L15"/>
    <mergeCell ref="M15:N15"/>
    <mergeCell ref="C2:N2"/>
    <mergeCell ref="C3:N13"/>
    <mergeCell ref="A13:B13"/>
    <mergeCell ref="I25:J25"/>
    <mergeCell ref="K25:L25"/>
    <mergeCell ref="I18:N18"/>
    <mergeCell ref="B19:G19"/>
    <mergeCell ref="I19:N19"/>
    <mergeCell ref="A22:N22"/>
    <mergeCell ref="A23:F23"/>
    <mergeCell ref="G23:H23"/>
    <mergeCell ref="I23:J23"/>
    <mergeCell ref="K23:L23"/>
  </mergeCells>
  <phoneticPr fontId="24" type="noConversion"/>
  <conditionalFormatting sqref="C48:N48">
    <cfRule type="cellIs" dxfId="15" priority="1" stopIfTrue="1" operator="equal">
      <formula>"x"</formula>
    </cfRule>
  </conditionalFormatting>
  <conditionalFormatting sqref="C49:N49">
    <cfRule type="cellIs" dxfId="14" priority="2" stopIfTrue="1" operator="equal">
      <formula>"x"</formula>
    </cfRule>
  </conditionalFormatting>
  <conditionalFormatting sqref="C46:N46 C50:N50 C52:N52">
    <cfRule type="cellIs" dxfId="13" priority="3" stopIfTrue="1" operator="equal">
      <formula>"x"</formula>
    </cfRule>
  </conditionalFormatting>
  <conditionalFormatting sqref="C47:N47 C51:N51 C53:N53">
    <cfRule type="cellIs" dxfId="12" priority="4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46:N53" xr:uid="{00000000-0002-0000-0500-000000000000}"/>
  </dataValidations>
  <pageMargins left="0.75" right="0.75" top="1" bottom="1" header="0.5" footer="0.5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IQ65364"/>
  <sheetViews>
    <sheetView topLeftCell="A33" zoomScaleNormal="100" workbookViewId="0">
      <selection activeCell="M61" sqref="A1:N61"/>
    </sheetView>
  </sheetViews>
  <sheetFormatPr defaultRowHeight="12.75" x14ac:dyDescent="0.25"/>
  <cols>
    <col min="1" max="1" width="9.42578125" style="30" customWidth="1"/>
    <col min="2" max="2" width="11.28515625" style="30" customWidth="1"/>
    <col min="3" max="3" width="6.28515625" style="30" customWidth="1"/>
    <col min="4" max="6" width="6.5703125" style="30" customWidth="1"/>
    <col min="7" max="7" width="9.140625" style="30" customWidth="1"/>
    <col min="8" max="8" width="5.42578125" style="30" customWidth="1"/>
    <col min="9" max="9" width="6.5703125" style="30" customWidth="1"/>
    <col min="10" max="10" width="8.5703125" style="30" customWidth="1"/>
    <col min="11" max="11" width="6.5703125" style="30" customWidth="1"/>
    <col min="12" max="12" width="7" style="30" customWidth="1"/>
    <col min="13" max="13" width="6.5703125" style="30" customWidth="1"/>
    <col min="14" max="14" width="5.5703125" style="30" customWidth="1"/>
    <col min="15" max="240" width="9.140625" style="30"/>
    <col min="241" max="241" width="14.140625" style="30" bestFit="1" customWidth="1"/>
    <col min="242" max="16384" width="9.140625" style="30"/>
  </cols>
  <sheetData>
    <row r="1" spans="1:14" ht="29.25" customHeight="1" thickBot="1" x14ac:dyDescent="0.3">
      <c r="A1" s="760" t="s">
        <v>403</v>
      </c>
      <c r="B1" s="761"/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2"/>
    </row>
    <row r="2" spans="1:14" s="32" customFormat="1" ht="37.5" customHeight="1" x14ac:dyDescent="0.25">
      <c r="A2" s="753" t="s">
        <v>339</v>
      </c>
      <c r="B2" s="754"/>
      <c r="C2" s="908" t="s">
        <v>395</v>
      </c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10"/>
    </row>
    <row r="3" spans="1:14" s="32" customFormat="1" ht="27" customHeight="1" x14ac:dyDescent="0.25">
      <c r="A3" s="895" t="s">
        <v>278</v>
      </c>
      <c r="B3" s="896"/>
      <c r="C3" s="896"/>
      <c r="D3" s="897"/>
      <c r="E3" s="901" t="s">
        <v>387</v>
      </c>
      <c r="F3" s="901"/>
      <c r="G3" s="901"/>
      <c r="H3" s="902"/>
      <c r="I3" s="855" t="s">
        <v>279</v>
      </c>
      <c r="J3" s="855"/>
      <c r="K3" s="855"/>
      <c r="L3" s="855"/>
      <c r="M3" s="855"/>
      <c r="N3" s="855"/>
    </row>
    <row r="4" spans="1:14" s="32" customFormat="1" ht="31.5" customHeight="1" x14ac:dyDescent="0.25">
      <c r="A4" s="898"/>
      <c r="B4" s="899"/>
      <c r="C4" s="899"/>
      <c r="D4" s="900"/>
      <c r="E4" s="903"/>
      <c r="F4" s="903"/>
      <c r="G4" s="903"/>
      <c r="H4" s="904"/>
      <c r="I4" s="870">
        <v>2021</v>
      </c>
      <c r="J4" s="871"/>
      <c r="K4" s="855">
        <v>2022</v>
      </c>
      <c r="L4" s="855"/>
      <c r="M4" s="855">
        <v>2023</v>
      </c>
      <c r="N4" s="855"/>
    </row>
    <row r="5" spans="1:14" ht="45.75" customHeight="1" x14ac:dyDescent="0.25">
      <c r="A5" s="905" t="s">
        <v>280</v>
      </c>
      <c r="B5" s="906"/>
      <c r="C5" s="906"/>
      <c r="D5" s="907"/>
      <c r="E5" s="911"/>
      <c r="F5" s="911"/>
      <c r="G5" s="911"/>
      <c r="H5" s="912"/>
      <c r="I5" s="913" t="s">
        <v>281</v>
      </c>
      <c r="J5" s="914"/>
      <c r="K5" s="915"/>
      <c r="L5" s="915"/>
      <c r="M5" s="915"/>
      <c r="N5" s="915"/>
    </row>
    <row r="6" spans="1:14" ht="38.25" hidden="1" customHeight="1" x14ac:dyDescent="0.25">
      <c r="A6" s="872" t="s">
        <v>282</v>
      </c>
      <c r="B6" s="873"/>
      <c r="C6" s="874" t="s">
        <v>347</v>
      </c>
      <c r="D6" s="875"/>
      <c r="E6" s="875"/>
      <c r="F6" s="875"/>
      <c r="G6" s="875"/>
      <c r="H6" s="875"/>
      <c r="I6" s="875"/>
      <c r="J6" s="875"/>
      <c r="K6" s="875"/>
      <c r="L6" s="875"/>
      <c r="M6" s="875"/>
      <c r="N6" s="876"/>
    </row>
    <row r="7" spans="1:14" ht="19.5" customHeight="1" x14ac:dyDescent="0.25">
      <c r="A7" s="877" t="s">
        <v>283</v>
      </c>
      <c r="B7" s="878"/>
      <c r="C7" s="883" t="s">
        <v>386</v>
      </c>
      <c r="D7" s="884"/>
      <c r="E7" s="884"/>
      <c r="F7" s="884"/>
      <c r="G7" s="884"/>
      <c r="H7" s="884"/>
      <c r="I7" s="884"/>
      <c r="J7" s="884"/>
      <c r="K7" s="884"/>
      <c r="L7" s="884"/>
      <c r="M7" s="884"/>
      <c r="N7" s="885"/>
    </row>
    <row r="8" spans="1:14" ht="19.5" customHeight="1" x14ac:dyDescent="0.25">
      <c r="A8" s="879"/>
      <c r="B8" s="880"/>
      <c r="C8" s="886"/>
      <c r="D8" s="887"/>
      <c r="E8" s="887"/>
      <c r="F8" s="887"/>
      <c r="G8" s="887"/>
      <c r="H8" s="887"/>
      <c r="I8" s="887"/>
      <c r="J8" s="887"/>
      <c r="K8" s="887"/>
      <c r="L8" s="887"/>
      <c r="M8" s="887"/>
      <c r="N8" s="888"/>
    </row>
    <row r="9" spans="1:14" ht="30" customHeight="1" x14ac:dyDescent="0.25">
      <c r="A9" s="879"/>
      <c r="B9" s="880"/>
      <c r="C9" s="886"/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8"/>
    </row>
    <row r="10" spans="1:14" ht="26.25" customHeight="1" x14ac:dyDescent="0.25">
      <c r="A10" s="879"/>
      <c r="B10" s="880"/>
      <c r="C10" s="886"/>
      <c r="D10" s="887"/>
      <c r="E10" s="887"/>
      <c r="F10" s="887"/>
      <c r="G10" s="887"/>
      <c r="H10" s="887"/>
      <c r="I10" s="887"/>
      <c r="J10" s="887"/>
      <c r="K10" s="887"/>
      <c r="L10" s="887"/>
      <c r="M10" s="887"/>
      <c r="N10" s="888"/>
    </row>
    <row r="11" spans="1:14" ht="18.75" hidden="1" customHeight="1" x14ac:dyDescent="0.25">
      <c r="A11" s="879"/>
      <c r="B11" s="880"/>
      <c r="C11" s="886"/>
      <c r="D11" s="887"/>
      <c r="E11" s="887"/>
      <c r="F11" s="887"/>
      <c r="G11" s="887"/>
      <c r="H11" s="887"/>
      <c r="I11" s="887"/>
      <c r="J11" s="887"/>
      <c r="K11" s="887"/>
      <c r="L11" s="887"/>
      <c r="M11" s="887"/>
      <c r="N11" s="888"/>
    </row>
    <row r="12" spans="1:14" ht="16.5" hidden="1" customHeight="1" x14ac:dyDescent="0.25">
      <c r="A12" s="879"/>
      <c r="B12" s="880"/>
      <c r="C12" s="886"/>
      <c r="D12" s="887"/>
      <c r="E12" s="887"/>
      <c r="F12" s="887"/>
      <c r="G12" s="887"/>
      <c r="H12" s="887"/>
      <c r="I12" s="887"/>
      <c r="J12" s="887"/>
      <c r="K12" s="887"/>
      <c r="L12" s="887"/>
      <c r="M12" s="887"/>
      <c r="N12" s="888"/>
    </row>
    <row r="13" spans="1:14" ht="23.25" hidden="1" customHeight="1" x14ac:dyDescent="0.25">
      <c r="A13" s="879"/>
      <c r="B13" s="880"/>
      <c r="C13" s="886"/>
      <c r="D13" s="887"/>
      <c r="E13" s="887"/>
      <c r="F13" s="887"/>
      <c r="G13" s="887"/>
      <c r="H13" s="887"/>
      <c r="I13" s="887"/>
      <c r="J13" s="887"/>
      <c r="K13" s="887"/>
      <c r="L13" s="887"/>
      <c r="M13" s="887"/>
      <c r="N13" s="888"/>
    </row>
    <row r="14" spans="1:14" ht="20.25" hidden="1" customHeight="1" x14ac:dyDescent="0.25">
      <c r="A14" s="879"/>
      <c r="B14" s="880"/>
      <c r="C14" s="886"/>
      <c r="D14" s="887"/>
      <c r="E14" s="887"/>
      <c r="F14" s="887"/>
      <c r="G14" s="887"/>
      <c r="H14" s="887"/>
      <c r="I14" s="887"/>
      <c r="J14" s="887"/>
      <c r="K14" s="887"/>
      <c r="L14" s="887"/>
      <c r="M14" s="887"/>
      <c r="N14" s="888"/>
    </row>
    <row r="15" spans="1:14" ht="13.5" hidden="1" customHeight="1" x14ac:dyDescent="0.25">
      <c r="A15" s="879"/>
      <c r="B15" s="880"/>
      <c r="C15" s="886"/>
      <c r="D15" s="887"/>
      <c r="E15" s="887"/>
      <c r="F15" s="887"/>
      <c r="G15" s="887"/>
      <c r="H15" s="887"/>
      <c r="I15" s="887"/>
      <c r="J15" s="887"/>
      <c r="K15" s="887"/>
      <c r="L15" s="887"/>
      <c r="M15" s="887"/>
      <c r="N15" s="888"/>
    </row>
    <row r="16" spans="1:14" ht="13.5" hidden="1" customHeight="1" x14ac:dyDescent="0.25">
      <c r="A16" s="879"/>
      <c r="B16" s="880"/>
      <c r="C16" s="886"/>
      <c r="D16" s="887"/>
      <c r="E16" s="887"/>
      <c r="F16" s="887"/>
      <c r="G16" s="887"/>
      <c r="H16" s="887"/>
      <c r="I16" s="887"/>
      <c r="J16" s="887"/>
      <c r="K16" s="887"/>
      <c r="L16" s="887"/>
      <c r="M16" s="887"/>
      <c r="N16" s="888"/>
    </row>
    <row r="17" spans="1:162" ht="13.5" hidden="1" customHeight="1" x14ac:dyDescent="0.25">
      <c r="A17" s="879"/>
      <c r="B17" s="880"/>
      <c r="C17" s="886"/>
      <c r="D17" s="887"/>
      <c r="E17" s="887"/>
      <c r="F17" s="887"/>
      <c r="G17" s="887"/>
      <c r="H17" s="887"/>
      <c r="I17" s="887"/>
      <c r="J17" s="887"/>
      <c r="K17" s="887"/>
      <c r="L17" s="887"/>
      <c r="M17" s="887"/>
      <c r="N17" s="888"/>
    </row>
    <row r="18" spans="1:162" ht="13.5" hidden="1" customHeight="1" x14ac:dyDescent="0.25">
      <c r="A18" s="879"/>
      <c r="B18" s="880"/>
      <c r="C18" s="886"/>
      <c r="D18" s="887"/>
      <c r="E18" s="887"/>
      <c r="F18" s="887"/>
      <c r="G18" s="887"/>
      <c r="H18" s="887"/>
      <c r="I18" s="887"/>
      <c r="J18" s="887"/>
      <c r="K18" s="887"/>
      <c r="L18" s="887"/>
      <c r="M18" s="887"/>
      <c r="N18" s="888"/>
    </row>
    <row r="19" spans="1:162" ht="72" customHeight="1" x14ac:dyDescent="0.25">
      <c r="A19" s="881"/>
      <c r="B19" s="882"/>
      <c r="C19" s="889"/>
      <c r="D19" s="890"/>
      <c r="E19" s="890"/>
      <c r="F19" s="890"/>
      <c r="G19" s="890"/>
      <c r="H19" s="890"/>
      <c r="I19" s="890"/>
      <c r="J19" s="890"/>
      <c r="K19" s="890"/>
      <c r="L19" s="890"/>
      <c r="M19" s="890"/>
      <c r="N19" s="891"/>
    </row>
    <row r="20" spans="1:162" ht="18.75" customHeight="1" x14ac:dyDescent="0.25">
      <c r="A20" s="892" t="s">
        <v>284</v>
      </c>
      <c r="B20" s="893"/>
      <c r="C20" s="893"/>
      <c r="D20" s="893"/>
      <c r="E20" s="893"/>
      <c r="F20" s="893"/>
      <c r="G20" s="893"/>
      <c r="H20" s="893"/>
      <c r="I20" s="893"/>
      <c r="J20" s="893"/>
      <c r="K20" s="893"/>
      <c r="L20" s="893"/>
      <c r="M20" s="893"/>
      <c r="N20" s="894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</row>
    <row r="21" spans="1:162" ht="35.25" customHeight="1" x14ac:dyDescent="0.25">
      <c r="A21" s="79">
        <v>1</v>
      </c>
      <c r="B21" s="916" t="s">
        <v>385</v>
      </c>
      <c r="C21" s="917"/>
      <c r="D21" s="917"/>
      <c r="E21" s="917"/>
      <c r="F21" s="917"/>
      <c r="G21" s="918"/>
      <c r="H21" s="79">
        <v>5</v>
      </c>
      <c r="I21" s="916" t="s">
        <v>348</v>
      </c>
      <c r="J21" s="917"/>
      <c r="K21" s="917"/>
      <c r="L21" s="917"/>
      <c r="M21" s="917"/>
      <c r="N21" s="918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</row>
    <row r="22" spans="1:162" ht="30.75" customHeight="1" x14ac:dyDescent="0.25">
      <c r="A22" s="79">
        <v>2</v>
      </c>
      <c r="B22" s="916" t="s">
        <v>349</v>
      </c>
      <c r="C22" s="917"/>
      <c r="D22" s="917"/>
      <c r="E22" s="917"/>
      <c r="F22" s="917"/>
      <c r="G22" s="918"/>
      <c r="H22" s="79">
        <v>6</v>
      </c>
      <c r="I22" s="916"/>
      <c r="J22" s="917"/>
      <c r="K22" s="917"/>
      <c r="L22" s="917"/>
      <c r="M22" s="917"/>
      <c r="N22" s="918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</row>
    <row r="23" spans="1:162" ht="37.5" customHeight="1" x14ac:dyDescent="0.25">
      <c r="A23" s="79">
        <v>3</v>
      </c>
      <c r="B23" s="916" t="s">
        <v>350</v>
      </c>
      <c r="C23" s="917"/>
      <c r="D23" s="917"/>
      <c r="E23" s="917"/>
      <c r="F23" s="917"/>
      <c r="G23" s="918"/>
      <c r="H23" s="79">
        <v>7</v>
      </c>
      <c r="I23" s="916"/>
      <c r="J23" s="917"/>
      <c r="K23" s="917"/>
      <c r="L23" s="917"/>
      <c r="M23" s="917"/>
      <c r="N23" s="918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</row>
    <row r="24" spans="1:162" ht="33" customHeight="1" x14ac:dyDescent="0.25">
      <c r="A24" s="79">
        <v>4</v>
      </c>
      <c r="B24" s="916" t="s">
        <v>351</v>
      </c>
      <c r="C24" s="917"/>
      <c r="D24" s="917"/>
      <c r="E24" s="917"/>
      <c r="F24" s="917"/>
      <c r="G24" s="918"/>
      <c r="H24" s="79">
        <v>8</v>
      </c>
      <c r="I24" s="916"/>
      <c r="J24" s="917"/>
      <c r="K24" s="917"/>
      <c r="L24" s="917"/>
      <c r="M24" s="917"/>
      <c r="N24" s="918"/>
    </row>
    <row r="25" spans="1:162" ht="20.25" customHeight="1" x14ac:dyDescent="0.25">
      <c r="A25" s="927" t="s">
        <v>352</v>
      </c>
      <c r="B25" s="928"/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928"/>
      <c r="N25" s="929"/>
    </row>
    <row r="26" spans="1:162" x14ac:dyDescent="0.25">
      <c r="A26" s="919" t="s">
        <v>286</v>
      </c>
      <c r="B26" s="920"/>
      <c r="C26" s="920"/>
      <c r="D26" s="920"/>
      <c r="E26" s="920"/>
      <c r="F26" s="920"/>
      <c r="G26" s="920"/>
      <c r="H26" s="921"/>
      <c r="I26" s="892" t="s">
        <v>389</v>
      </c>
      <c r="J26" s="894"/>
      <c r="K26" s="922" t="s">
        <v>353</v>
      </c>
      <c r="L26" s="922"/>
      <c r="M26" s="923" t="s">
        <v>287</v>
      </c>
      <c r="N26" s="923"/>
    </row>
    <row r="27" spans="1:162" ht="35.25" customHeight="1" x14ac:dyDescent="0.25">
      <c r="A27" s="865" t="s">
        <v>388</v>
      </c>
      <c r="B27" s="866"/>
      <c r="C27" s="866"/>
      <c r="D27" s="866"/>
      <c r="E27" s="866"/>
      <c r="F27" s="866"/>
      <c r="G27" s="866"/>
      <c r="H27" s="867"/>
      <c r="I27" s="924">
        <v>1</v>
      </c>
      <c r="J27" s="925"/>
      <c r="K27" s="926"/>
      <c r="L27" s="926"/>
      <c r="M27" s="869"/>
      <c r="N27" s="869"/>
    </row>
    <row r="28" spans="1:162" ht="57" customHeight="1" x14ac:dyDescent="0.25">
      <c r="A28" s="919" t="s">
        <v>288</v>
      </c>
      <c r="B28" s="920"/>
      <c r="C28" s="920"/>
      <c r="D28" s="920"/>
      <c r="E28" s="920"/>
      <c r="F28" s="920"/>
      <c r="G28" s="920"/>
      <c r="H28" s="921"/>
      <c r="I28" s="892" t="s">
        <v>389</v>
      </c>
      <c r="J28" s="894"/>
      <c r="K28" s="922" t="s">
        <v>390</v>
      </c>
      <c r="L28" s="922"/>
      <c r="M28" s="923" t="s">
        <v>287</v>
      </c>
      <c r="N28" s="923"/>
    </row>
    <row r="29" spans="1:162" ht="33.75" customHeight="1" x14ac:dyDescent="0.25">
      <c r="A29" s="865" t="s">
        <v>354</v>
      </c>
      <c r="B29" s="866"/>
      <c r="C29" s="866"/>
      <c r="D29" s="866"/>
      <c r="E29" s="866"/>
      <c r="F29" s="866"/>
      <c r="G29" s="866"/>
      <c r="H29" s="867"/>
      <c r="I29" s="868">
        <v>44347</v>
      </c>
      <c r="J29" s="869"/>
      <c r="K29" s="868"/>
      <c r="L29" s="869"/>
      <c r="M29" s="869"/>
      <c r="N29" s="869"/>
    </row>
    <row r="30" spans="1:162" s="57" customFormat="1" ht="34.5" customHeight="1" x14ac:dyDescent="0.25">
      <c r="A30" s="865" t="s">
        <v>355</v>
      </c>
      <c r="B30" s="866"/>
      <c r="C30" s="866"/>
      <c r="D30" s="866"/>
      <c r="E30" s="866"/>
      <c r="F30" s="866"/>
      <c r="G30" s="866"/>
      <c r="H30" s="867"/>
      <c r="I30" s="868">
        <v>44347</v>
      </c>
      <c r="J30" s="869"/>
      <c r="K30" s="868"/>
      <c r="L30" s="869"/>
      <c r="M30" s="869"/>
      <c r="N30" s="869"/>
    </row>
    <row r="31" spans="1:162" ht="23.25" customHeight="1" x14ac:dyDescent="0.25">
      <c r="A31" s="865" t="s">
        <v>356</v>
      </c>
      <c r="B31" s="866"/>
      <c r="C31" s="866"/>
      <c r="D31" s="866"/>
      <c r="E31" s="866"/>
      <c r="F31" s="866"/>
      <c r="G31" s="866"/>
      <c r="H31" s="867"/>
      <c r="I31" s="868">
        <v>44347</v>
      </c>
      <c r="J31" s="869"/>
      <c r="K31" s="868"/>
      <c r="L31" s="869"/>
      <c r="M31" s="869"/>
      <c r="N31" s="869"/>
    </row>
    <row r="32" spans="1:162" ht="30" customHeight="1" x14ac:dyDescent="0.25">
      <c r="A32" s="865" t="s">
        <v>357</v>
      </c>
      <c r="B32" s="866"/>
      <c r="C32" s="866"/>
      <c r="D32" s="866"/>
      <c r="E32" s="866"/>
      <c r="F32" s="866"/>
      <c r="G32" s="866"/>
      <c r="H32" s="867"/>
      <c r="I32" s="868">
        <v>44347</v>
      </c>
      <c r="J32" s="869"/>
      <c r="K32" s="868"/>
      <c r="L32" s="869"/>
      <c r="M32" s="869"/>
      <c r="N32" s="869"/>
    </row>
    <row r="33" spans="1:14" ht="24" customHeight="1" x14ac:dyDescent="0.25">
      <c r="A33" s="865" t="s">
        <v>358</v>
      </c>
      <c r="B33" s="866"/>
      <c r="C33" s="866"/>
      <c r="D33" s="866"/>
      <c r="E33" s="866"/>
      <c r="F33" s="866"/>
      <c r="G33" s="866"/>
      <c r="H33" s="867"/>
      <c r="I33" s="868">
        <v>44408</v>
      </c>
      <c r="J33" s="869"/>
      <c r="K33" s="868"/>
      <c r="L33" s="869"/>
      <c r="M33" s="869"/>
      <c r="N33" s="869"/>
    </row>
    <row r="35" spans="1:14" x14ac:dyDescent="0.25">
      <c r="A35" s="930" t="s">
        <v>289</v>
      </c>
      <c r="B35" s="931"/>
      <c r="C35" s="931"/>
      <c r="D35" s="931"/>
      <c r="E35" s="931"/>
      <c r="F35" s="931"/>
      <c r="G35" s="931"/>
      <c r="H35" s="931"/>
      <c r="I35" s="931"/>
      <c r="J35" s="931"/>
      <c r="K35" s="931"/>
      <c r="L35" s="931"/>
      <c r="M35" s="931"/>
      <c r="N35" s="932"/>
    </row>
    <row r="36" spans="1:14" ht="42.75" x14ac:dyDescent="0.25">
      <c r="A36" s="923" t="s">
        <v>290</v>
      </c>
      <c r="B36" s="923"/>
      <c r="C36" s="80" t="s">
        <v>291</v>
      </c>
      <c r="D36" s="80" t="s">
        <v>292</v>
      </c>
      <c r="E36" s="80" t="s">
        <v>293</v>
      </c>
      <c r="F36" s="80" t="s">
        <v>294</v>
      </c>
      <c r="G36" s="80" t="s">
        <v>295</v>
      </c>
      <c r="H36" s="80" t="s">
        <v>296</v>
      </c>
      <c r="I36" s="80" t="s">
        <v>297</v>
      </c>
      <c r="J36" s="80" t="s">
        <v>298</v>
      </c>
      <c r="K36" s="80" t="s">
        <v>299</v>
      </c>
      <c r="L36" s="80" t="s">
        <v>300</v>
      </c>
      <c r="M36" s="80" t="s">
        <v>301</v>
      </c>
      <c r="N36" s="80" t="s">
        <v>302</v>
      </c>
    </row>
    <row r="37" spans="1:14" x14ac:dyDescent="0.25">
      <c r="A37" s="860">
        <v>1</v>
      </c>
      <c r="B37" s="861"/>
      <c r="C37" s="81" t="s">
        <v>315</v>
      </c>
      <c r="D37" s="81"/>
      <c r="E37" s="81"/>
      <c r="F37" s="81"/>
      <c r="G37" s="139"/>
      <c r="H37" s="139"/>
      <c r="I37" s="35"/>
      <c r="J37" s="35"/>
      <c r="K37" s="35"/>
      <c r="L37" s="35"/>
      <c r="M37" s="35"/>
      <c r="N37" s="35"/>
    </row>
    <row r="38" spans="1:14" ht="13.5" thickBot="1" x14ac:dyDescent="0.3">
      <c r="A38" s="862"/>
      <c r="B38" s="863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 x14ac:dyDescent="0.25">
      <c r="A39" s="860">
        <v>2</v>
      </c>
      <c r="B39" s="861"/>
      <c r="C39" s="81"/>
      <c r="D39" s="81"/>
      <c r="E39" s="81"/>
      <c r="F39" s="81"/>
      <c r="G39" s="81"/>
      <c r="H39" s="35"/>
      <c r="I39" s="140"/>
      <c r="J39" s="35"/>
      <c r="K39" s="35"/>
      <c r="L39" s="35"/>
      <c r="M39" s="35"/>
      <c r="N39" s="35"/>
    </row>
    <row r="40" spans="1:14" ht="10.5" customHeight="1" thickBot="1" x14ac:dyDescent="0.3">
      <c r="A40" s="862"/>
      <c r="B40" s="863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4" ht="1.5" hidden="1" customHeight="1" thickBot="1" x14ac:dyDescent="0.3">
      <c r="A41" s="860">
        <v>3</v>
      </c>
      <c r="B41" s="861"/>
      <c r="C41" s="35"/>
      <c r="D41" s="35"/>
      <c r="E41" s="35"/>
      <c r="F41" s="35"/>
      <c r="G41" s="35"/>
      <c r="H41" s="35"/>
      <c r="I41" s="35"/>
      <c r="J41" s="81"/>
      <c r="K41" s="35"/>
      <c r="L41" s="35"/>
      <c r="M41" s="35"/>
      <c r="N41" s="35"/>
    </row>
    <row r="42" spans="1:14" ht="13.5" hidden="1" customHeight="1" x14ac:dyDescent="0.25">
      <c r="A42" s="862"/>
      <c r="B42" s="863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4" ht="12.75" hidden="1" customHeight="1" x14ac:dyDescent="0.25">
      <c r="A43" s="860">
        <v>4</v>
      </c>
      <c r="B43" s="861"/>
      <c r="C43" s="35"/>
      <c r="D43" s="35"/>
      <c r="E43" s="35"/>
      <c r="F43" s="35"/>
      <c r="G43" s="35"/>
      <c r="H43" s="35"/>
      <c r="I43" s="35"/>
      <c r="J43" s="35"/>
      <c r="K43" s="81"/>
      <c r="L43" s="81"/>
      <c r="M43" s="81"/>
      <c r="N43" s="82"/>
    </row>
    <row r="44" spans="1:14" ht="13.5" hidden="1" customHeight="1" x14ac:dyDescent="0.25">
      <c r="A44" s="862"/>
      <c r="B44" s="863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ht="12.75" hidden="1" customHeight="1" x14ac:dyDescent="0.25">
      <c r="A45" s="860">
        <v>5</v>
      </c>
      <c r="B45" s="861"/>
      <c r="C45" s="35"/>
      <c r="D45" s="35"/>
      <c r="E45" s="35"/>
      <c r="F45" s="35"/>
      <c r="G45" s="35"/>
      <c r="H45" s="35"/>
      <c r="I45" s="35"/>
      <c r="J45" s="35"/>
      <c r="K45" s="81"/>
      <c r="L45" s="81"/>
      <c r="M45" s="81"/>
      <c r="N45" s="82"/>
    </row>
    <row r="46" spans="1:14" ht="13.5" hidden="1" customHeight="1" x14ac:dyDescent="0.25">
      <c r="A46" s="862"/>
      <c r="B46" s="863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ht="13.5" customHeight="1" x14ac:dyDescent="0.25">
      <c r="A47" s="860">
        <v>3</v>
      </c>
      <c r="B47" s="861"/>
      <c r="C47" s="81" t="s">
        <v>315</v>
      </c>
      <c r="D47" s="81"/>
      <c r="E47" s="81"/>
      <c r="F47" s="81"/>
      <c r="G47" s="81"/>
      <c r="H47" s="140"/>
      <c r="I47" s="35"/>
      <c r="J47" s="35"/>
      <c r="K47" s="35"/>
      <c r="L47" s="35"/>
      <c r="M47" s="35"/>
      <c r="N47" s="35"/>
    </row>
    <row r="48" spans="1:14" ht="13.5" customHeight="1" thickBot="1" x14ac:dyDescent="0.3">
      <c r="A48" s="862"/>
      <c r="B48" s="863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x14ac:dyDescent="0.25">
      <c r="A49" s="860">
        <v>4</v>
      </c>
      <c r="B49" s="861"/>
      <c r="C49" s="81"/>
      <c r="D49" s="81"/>
      <c r="E49" s="81"/>
      <c r="F49" s="81"/>
      <c r="G49" s="81"/>
      <c r="H49" s="81"/>
      <c r="I49" s="139"/>
      <c r="J49" s="35"/>
      <c r="K49" s="35"/>
      <c r="L49" s="35"/>
      <c r="M49" s="35"/>
      <c r="N49" s="35"/>
    </row>
    <row r="50" spans="1:14" ht="13.5" thickBot="1" x14ac:dyDescent="0.3">
      <c r="A50" s="862"/>
      <c r="B50" s="863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ht="15.75" customHeight="1" x14ac:dyDescent="0.25">
      <c r="A51" s="860">
        <v>5</v>
      </c>
      <c r="B51" s="861"/>
      <c r="C51" s="81"/>
      <c r="D51" s="81"/>
      <c r="E51" s="81"/>
      <c r="F51" s="81"/>
      <c r="G51" s="81"/>
      <c r="H51" s="81"/>
      <c r="I51" s="81"/>
      <c r="J51" s="35"/>
      <c r="K51" s="35"/>
      <c r="L51" s="35"/>
      <c r="M51" s="35"/>
      <c r="N51" s="35"/>
    </row>
    <row r="52" spans="1:14" ht="13.5" thickBot="1" x14ac:dyDescent="0.3">
      <c r="A52" s="862"/>
      <c r="B52" s="863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1:14" ht="12.75" hidden="1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ht="12.75" hidden="1" customHeight="1" x14ac:dyDescent="0.25">
      <c r="A54" s="852" t="s">
        <v>303</v>
      </c>
      <c r="B54" s="853"/>
      <c r="C54" s="853"/>
      <c r="D54" s="853"/>
      <c r="E54" s="853"/>
      <c r="F54" s="853"/>
      <c r="G54" s="853"/>
      <c r="H54" s="853"/>
      <c r="I54" s="853"/>
      <c r="J54" s="853"/>
      <c r="K54" s="853"/>
      <c r="L54" s="853"/>
      <c r="M54" s="853"/>
      <c r="N54" s="854"/>
    </row>
    <row r="55" spans="1:14" ht="12.75" hidden="1" customHeight="1" x14ac:dyDescent="0.25">
      <c r="A55" s="83" t="s">
        <v>304</v>
      </c>
      <c r="B55" s="856" t="s">
        <v>305</v>
      </c>
      <c r="C55" s="857"/>
      <c r="D55" s="857"/>
      <c r="E55" s="857"/>
      <c r="F55" s="858"/>
      <c r="G55" s="859" t="s">
        <v>306</v>
      </c>
      <c r="H55" s="859"/>
      <c r="I55" s="859" t="s">
        <v>307</v>
      </c>
      <c r="J55" s="859"/>
      <c r="K55" s="859" t="s">
        <v>308</v>
      </c>
      <c r="L55" s="859"/>
      <c r="M55" s="855" t="s">
        <v>309</v>
      </c>
      <c r="N55" s="855"/>
    </row>
    <row r="56" spans="1:14" ht="12.75" hidden="1" customHeight="1" x14ac:dyDescent="0.25">
      <c r="A56" s="38" t="s">
        <v>346</v>
      </c>
      <c r="B56" s="864" t="s">
        <v>359</v>
      </c>
      <c r="C56" s="839"/>
      <c r="D56" s="839"/>
      <c r="E56" s="839"/>
      <c r="F56" s="840"/>
      <c r="G56" s="841"/>
      <c r="H56" s="842"/>
      <c r="I56" s="843"/>
      <c r="J56" s="843"/>
      <c r="K56" s="843"/>
      <c r="L56" s="843"/>
      <c r="M56" s="844"/>
      <c r="N56" s="844"/>
    </row>
    <row r="57" spans="1:14" x14ac:dyDescent="0.25">
      <c r="A57" s="38"/>
      <c r="B57" s="864"/>
      <c r="C57" s="839"/>
      <c r="D57" s="839"/>
      <c r="E57" s="839"/>
      <c r="F57" s="840"/>
      <c r="G57" s="841"/>
      <c r="H57" s="842"/>
      <c r="I57" s="843"/>
      <c r="J57" s="843"/>
      <c r="K57" s="843"/>
      <c r="L57" s="843"/>
      <c r="M57" s="844"/>
      <c r="N57" s="844"/>
    </row>
    <row r="58" spans="1:14" x14ac:dyDescent="0.25">
      <c r="A58" s="852" t="s">
        <v>303</v>
      </c>
      <c r="B58" s="853"/>
      <c r="C58" s="853"/>
      <c r="D58" s="853"/>
      <c r="E58" s="853"/>
      <c r="F58" s="853"/>
      <c r="G58" s="853"/>
      <c r="H58" s="853"/>
      <c r="I58" s="853"/>
      <c r="J58" s="853"/>
      <c r="K58" s="853"/>
      <c r="L58" s="853"/>
      <c r="M58" s="853"/>
      <c r="N58" s="854"/>
    </row>
    <row r="59" spans="1:14" x14ac:dyDescent="0.25">
      <c r="A59" s="83" t="s">
        <v>304</v>
      </c>
      <c r="B59" s="856" t="s">
        <v>305</v>
      </c>
      <c r="C59" s="857"/>
      <c r="D59" s="857"/>
      <c r="E59" s="857"/>
      <c r="F59" s="858"/>
      <c r="G59" s="859" t="s">
        <v>306</v>
      </c>
      <c r="H59" s="859"/>
      <c r="I59" s="859" t="s">
        <v>307</v>
      </c>
      <c r="J59" s="859"/>
      <c r="K59" s="859" t="s">
        <v>308</v>
      </c>
      <c r="L59" s="859"/>
      <c r="M59" s="855" t="s">
        <v>309</v>
      </c>
      <c r="N59" s="855"/>
    </row>
    <row r="60" spans="1:14" x14ac:dyDescent="0.25">
      <c r="A60" s="132" t="s">
        <v>414</v>
      </c>
      <c r="B60" s="838" t="s">
        <v>416</v>
      </c>
      <c r="C60" s="839"/>
      <c r="D60" s="839"/>
      <c r="E60" s="839"/>
      <c r="F60" s="840"/>
      <c r="G60" s="841"/>
      <c r="H60" s="842"/>
      <c r="I60" s="843"/>
      <c r="J60" s="843"/>
      <c r="K60" s="843"/>
      <c r="L60" s="843"/>
      <c r="M60" s="844"/>
      <c r="N60" s="844"/>
    </row>
    <row r="61" spans="1:14" x14ac:dyDescent="0.25">
      <c r="A61" s="132" t="s">
        <v>391</v>
      </c>
      <c r="B61" s="838" t="s">
        <v>404</v>
      </c>
      <c r="C61" s="839"/>
      <c r="D61" s="839"/>
      <c r="E61" s="839"/>
      <c r="F61" s="840"/>
      <c r="G61" s="841"/>
      <c r="H61" s="842"/>
      <c r="I61" s="843"/>
      <c r="J61" s="843"/>
      <c r="K61" s="843"/>
      <c r="L61" s="843"/>
      <c r="M61" s="844"/>
      <c r="N61" s="844"/>
    </row>
    <row r="65363" spans="247:251" x14ac:dyDescent="0.25">
      <c r="IM65363" s="31" t="s">
        <v>310</v>
      </c>
      <c r="IN65363" s="31" t="s">
        <v>311</v>
      </c>
      <c r="IO65363" s="31" t="s">
        <v>312</v>
      </c>
      <c r="IP65363" s="31" t="s">
        <v>313</v>
      </c>
      <c r="IQ65363" s="31" t="s">
        <v>314</v>
      </c>
    </row>
    <row r="65364" spans="247:251" x14ac:dyDescent="0.25">
      <c r="IM65364" s="31" t="e">
        <f>#REF!&amp;$C$5</f>
        <v>#REF!</v>
      </c>
      <c r="IN65364" s="31" t="e">
        <f>#REF!</f>
        <v>#REF!</v>
      </c>
      <c r="IO65364" s="31" t="e">
        <f>$A$28&amp;" - "&amp;$B$22&amp;" - "&amp;$B$25&amp;" - "&amp;$I$25&amp;" - "&amp;#REF!&amp;" - "&amp;#REF!&amp;" - "&amp;#REF!&amp;" - "&amp;#REF!</f>
        <v>#REF!</v>
      </c>
      <c r="IP65364" s="31" t="e">
        <f>#REF!&amp;": "&amp;$I$28&amp;" - "&amp;#REF!&amp;": "&amp;#REF!&amp;" - "&amp;#REF!&amp;": "&amp;#REF!&amp;" - "&amp;#REF!&amp;": "&amp;#REF!&amp;" - "&amp;#REF!&amp;": "&amp;#REF!&amp;" - "&amp;#REF!&amp;": "&amp;#REF!&amp;" - "&amp;$A$30&amp;": "&amp;#REF!&amp;" - "&amp;$A$31&amp;": "&amp;#REF!&amp;" - "&amp;$A$32&amp;": "&amp;$I$32&amp;" - "&amp;#REF!&amp;": "&amp;#REF!&amp;" - "&amp;#REF!&amp;": "&amp;#REF!&amp;" - "&amp;#REF!&amp;": "&amp;#REF!&amp;" - "&amp;#REF!&amp;": "&amp;#REF!</f>
        <v>#REF!</v>
      </c>
      <c r="IQ65364" s="31" t="e">
        <f>#REF!</f>
        <v>#REF!</v>
      </c>
    </row>
  </sheetData>
  <mergeCells count="102">
    <mergeCell ref="A58:N58"/>
    <mergeCell ref="B60:F60"/>
    <mergeCell ref="G60:H60"/>
    <mergeCell ref="I60:J60"/>
    <mergeCell ref="K60:L60"/>
    <mergeCell ref="M26:N26"/>
    <mergeCell ref="B61:F61"/>
    <mergeCell ref="G61:H61"/>
    <mergeCell ref="I61:J61"/>
    <mergeCell ref="K61:L61"/>
    <mergeCell ref="M61:N61"/>
    <mergeCell ref="A35:N35"/>
    <mergeCell ref="A36:B36"/>
    <mergeCell ref="M56:N56"/>
    <mergeCell ref="A54:N54"/>
    <mergeCell ref="B55:F55"/>
    <mergeCell ref="G55:H55"/>
    <mergeCell ref="K26:L26"/>
    <mergeCell ref="A30:H30"/>
    <mergeCell ref="K30:L30"/>
    <mergeCell ref="M30:N30"/>
    <mergeCell ref="A33:H33"/>
    <mergeCell ref="K33:L33"/>
    <mergeCell ref="I33:J33"/>
    <mergeCell ref="I21:N21"/>
    <mergeCell ref="B21:G21"/>
    <mergeCell ref="A28:H28"/>
    <mergeCell ref="B23:G23"/>
    <mergeCell ref="I23:N23"/>
    <mergeCell ref="B24:G24"/>
    <mergeCell ref="I24:N24"/>
    <mergeCell ref="A29:H29"/>
    <mergeCell ref="I30:J30"/>
    <mergeCell ref="K29:L29"/>
    <mergeCell ref="M29:N29"/>
    <mergeCell ref="I29:J29"/>
    <mergeCell ref="I28:J28"/>
    <mergeCell ref="K28:L28"/>
    <mergeCell ref="M28:N28"/>
    <mergeCell ref="B22:G22"/>
    <mergeCell ref="I22:N22"/>
    <mergeCell ref="A27:H27"/>
    <mergeCell ref="I27:J27"/>
    <mergeCell ref="K27:L27"/>
    <mergeCell ref="M27:N27"/>
    <mergeCell ref="A25:N25"/>
    <mergeCell ref="A26:H26"/>
    <mergeCell ref="I26:J26"/>
    <mergeCell ref="A1:N1"/>
    <mergeCell ref="I4:J4"/>
    <mergeCell ref="K4:L4"/>
    <mergeCell ref="M4:N4"/>
    <mergeCell ref="A6:B6"/>
    <mergeCell ref="C6:N6"/>
    <mergeCell ref="A7:B19"/>
    <mergeCell ref="C7:N19"/>
    <mergeCell ref="A20:N20"/>
    <mergeCell ref="A3:D4"/>
    <mergeCell ref="E3:H4"/>
    <mergeCell ref="I3:N3"/>
    <mergeCell ref="A5:D5"/>
    <mergeCell ref="A2:B2"/>
    <mergeCell ref="C2:N2"/>
    <mergeCell ref="E5:H5"/>
    <mergeCell ref="I5:J5"/>
    <mergeCell ref="K5:L5"/>
    <mergeCell ref="M5:N5"/>
    <mergeCell ref="A49:B50"/>
    <mergeCell ref="A51:B52"/>
    <mergeCell ref="A32:H32"/>
    <mergeCell ref="I32:J32"/>
    <mergeCell ref="K32:L32"/>
    <mergeCell ref="M32:N32"/>
    <mergeCell ref="M33:N33"/>
    <mergeCell ref="A31:H31"/>
    <mergeCell ref="I31:J31"/>
    <mergeCell ref="K31:L31"/>
    <mergeCell ref="M31:N31"/>
    <mergeCell ref="M60:N60"/>
    <mergeCell ref="B59:F59"/>
    <mergeCell ref="G59:H59"/>
    <mergeCell ref="I59:J59"/>
    <mergeCell ref="K59:L59"/>
    <mergeCell ref="M59:N59"/>
    <mergeCell ref="M55:N55"/>
    <mergeCell ref="A37:B38"/>
    <mergeCell ref="A39:B40"/>
    <mergeCell ref="A41:B42"/>
    <mergeCell ref="A43:B44"/>
    <mergeCell ref="A45:B46"/>
    <mergeCell ref="B57:F57"/>
    <mergeCell ref="G57:H57"/>
    <mergeCell ref="I57:J57"/>
    <mergeCell ref="K57:L57"/>
    <mergeCell ref="M57:N57"/>
    <mergeCell ref="B56:F56"/>
    <mergeCell ref="G56:H56"/>
    <mergeCell ref="I56:J56"/>
    <mergeCell ref="K56:L56"/>
    <mergeCell ref="K55:L55"/>
    <mergeCell ref="I55:J55"/>
    <mergeCell ref="A47:B48"/>
  </mergeCells>
  <phoneticPr fontId="34" type="noConversion"/>
  <conditionalFormatting sqref="C37:N37 C41:N41 C43:M43 C39:N39">
    <cfRule type="cellIs" dxfId="11" priority="9" stopIfTrue="1" operator="equal">
      <formula>"x"</formula>
    </cfRule>
  </conditionalFormatting>
  <conditionalFormatting sqref="C38:N38 C40:N40 C42:N42 C44:M44 C46:M46 N43:N46">
    <cfRule type="cellIs" dxfId="10" priority="10" stopIfTrue="1" operator="equal">
      <formula>"x"</formula>
    </cfRule>
  </conditionalFormatting>
  <conditionalFormatting sqref="C45:M45">
    <cfRule type="cellIs" dxfId="9" priority="7" stopIfTrue="1" operator="equal">
      <formula>"x"</formula>
    </cfRule>
  </conditionalFormatting>
  <conditionalFormatting sqref="C51:N51">
    <cfRule type="cellIs" dxfId="8" priority="1" stopIfTrue="1" operator="equal">
      <formula>"x"</formula>
    </cfRule>
  </conditionalFormatting>
  <conditionalFormatting sqref="C52:N52">
    <cfRule type="cellIs" dxfId="7" priority="2" stopIfTrue="1" operator="equal">
      <formula>"x"</formula>
    </cfRule>
  </conditionalFormatting>
  <conditionalFormatting sqref="C47:N47 C49:N49">
    <cfRule type="cellIs" dxfId="6" priority="3" stopIfTrue="1" operator="equal">
      <formula>"x"</formula>
    </cfRule>
  </conditionalFormatting>
  <conditionalFormatting sqref="C48:N48 C50:N50">
    <cfRule type="cellIs" dxfId="5" priority="4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37:N52" xr:uid="{00000000-0002-0000-0600-000000000000}"/>
  </dataValidations>
  <pageMargins left="0.75" right="0.75" top="1" bottom="1" header="0.5" footer="0.5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53"/>
  <sheetViews>
    <sheetView tabSelected="1" topLeftCell="A36" workbookViewId="0">
      <selection activeCell="M53" sqref="A1:N53"/>
    </sheetView>
  </sheetViews>
  <sheetFormatPr defaultRowHeight="15" x14ac:dyDescent="0.25"/>
  <sheetData>
    <row r="1" spans="1:14" ht="18.75" thickBot="1" x14ac:dyDescent="0.3">
      <c r="A1" s="937" t="s">
        <v>394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9"/>
    </row>
    <row r="2" spans="1:14" ht="15" customHeight="1" x14ac:dyDescent="0.25">
      <c r="A2" s="940" t="s">
        <v>339</v>
      </c>
      <c r="B2" s="941"/>
      <c r="C2" s="942" t="s">
        <v>405</v>
      </c>
      <c r="D2" s="943"/>
      <c r="E2" s="943"/>
      <c r="F2" s="943"/>
      <c r="G2" s="943"/>
      <c r="H2" s="943"/>
      <c r="I2" s="943"/>
      <c r="J2" s="943"/>
      <c r="K2" s="943"/>
      <c r="L2" s="943"/>
      <c r="M2" s="943"/>
      <c r="N2" s="944"/>
    </row>
    <row r="3" spans="1:14" x14ac:dyDescent="0.25">
      <c r="A3" s="945" t="s">
        <v>278</v>
      </c>
      <c r="B3" s="896"/>
      <c r="C3" s="896"/>
      <c r="D3" s="897"/>
      <c r="E3" s="901" t="s">
        <v>415</v>
      </c>
      <c r="F3" s="901"/>
      <c r="G3" s="901"/>
      <c r="H3" s="902"/>
      <c r="I3" s="855" t="s">
        <v>279</v>
      </c>
      <c r="J3" s="855"/>
      <c r="K3" s="855"/>
      <c r="L3" s="855"/>
      <c r="M3" s="855"/>
      <c r="N3" s="947"/>
    </row>
    <row r="4" spans="1:14" x14ac:dyDescent="0.25">
      <c r="A4" s="946"/>
      <c r="B4" s="899"/>
      <c r="C4" s="899"/>
      <c r="D4" s="900"/>
      <c r="E4" s="903"/>
      <c r="F4" s="903"/>
      <c r="G4" s="903"/>
      <c r="H4" s="904"/>
      <c r="I4" s="870">
        <v>2021</v>
      </c>
      <c r="J4" s="871"/>
      <c r="K4" s="855">
        <v>2022</v>
      </c>
      <c r="L4" s="855"/>
      <c r="M4" s="855">
        <v>2023</v>
      </c>
      <c r="N4" s="947"/>
    </row>
    <row r="5" spans="1:14" ht="15.75" thickBot="1" x14ac:dyDescent="0.3">
      <c r="A5" s="948" t="s">
        <v>280</v>
      </c>
      <c r="B5" s="906"/>
      <c r="C5" s="906"/>
      <c r="D5" s="907"/>
      <c r="E5" s="911"/>
      <c r="F5" s="911"/>
      <c r="G5" s="911"/>
      <c r="H5" s="912"/>
      <c r="I5" s="913" t="s">
        <v>281</v>
      </c>
      <c r="J5" s="914"/>
      <c r="K5" s="915"/>
      <c r="L5" s="915"/>
      <c r="M5" s="915"/>
      <c r="N5" s="949"/>
    </row>
    <row r="6" spans="1:14" ht="42.75" customHeight="1" x14ac:dyDescent="0.25">
      <c r="A6" s="933" t="s">
        <v>282</v>
      </c>
      <c r="B6" s="873"/>
      <c r="C6" s="934" t="s">
        <v>405</v>
      </c>
      <c r="D6" s="935"/>
      <c r="E6" s="935"/>
      <c r="F6" s="935"/>
      <c r="G6" s="935"/>
      <c r="H6" s="935"/>
      <c r="I6" s="935"/>
      <c r="J6" s="935"/>
      <c r="K6" s="935"/>
      <c r="L6" s="935"/>
      <c r="M6" s="935"/>
      <c r="N6" s="936"/>
    </row>
    <row r="7" spans="1:14" x14ac:dyDescent="0.25">
      <c r="A7" s="952" t="s">
        <v>283</v>
      </c>
      <c r="B7" s="878"/>
      <c r="C7" s="955" t="s">
        <v>406</v>
      </c>
      <c r="D7" s="956"/>
      <c r="E7" s="956"/>
      <c r="F7" s="956"/>
      <c r="G7" s="956"/>
      <c r="H7" s="956"/>
      <c r="I7" s="956"/>
      <c r="J7" s="956"/>
      <c r="K7" s="956"/>
      <c r="L7" s="956"/>
      <c r="M7" s="956"/>
      <c r="N7" s="957"/>
    </row>
    <row r="8" spans="1:14" x14ac:dyDescent="0.25">
      <c r="A8" s="953"/>
      <c r="B8" s="880"/>
      <c r="C8" s="958"/>
      <c r="D8" s="959"/>
      <c r="E8" s="959"/>
      <c r="F8" s="959"/>
      <c r="G8" s="959"/>
      <c r="H8" s="959"/>
      <c r="I8" s="959"/>
      <c r="J8" s="959"/>
      <c r="K8" s="959"/>
      <c r="L8" s="959"/>
      <c r="M8" s="959"/>
      <c r="N8" s="960"/>
    </row>
    <row r="9" spans="1:14" x14ac:dyDescent="0.25">
      <c r="A9" s="953"/>
      <c r="B9" s="880"/>
      <c r="C9" s="958"/>
      <c r="D9" s="959"/>
      <c r="E9" s="959"/>
      <c r="F9" s="959"/>
      <c r="G9" s="959"/>
      <c r="H9" s="959"/>
      <c r="I9" s="959"/>
      <c r="J9" s="959"/>
      <c r="K9" s="959"/>
      <c r="L9" s="959"/>
      <c r="M9" s="959"/>
      <c r="N9" s="960"/>
    </row>
    <row r="10" spans="1:14" x14ac:dyDescent="0.25">
      <c r="A10" s="953"/>
      <c r="B10" s="880"/>
      <c r="C10" s="958"/>
      <c r="D10" s="959"/>
      <c r="E10" s="959"/>
      <c r="F10" s="959"/>
      <c r="G10" s="959"/>
      <c r="H10" s="959"/>
      <c r="I10" s="959"/>
      <c r="J10" s="959"/>
      <c r="K10" s="959"/>
      <c r="L10" s="959"/>
      <c r="M10" s="959"/>
      <c r="N10" s="960"/>
    </row>
    <row r="11" spans="1:14" x14ac:dyDescent="0.25">
      <c r="A11" s="953"/>
      <c r="B11" s="880"/>
      <c r="C11" s="958"/>
      <c r="D11" s="959"/>
      <c r="E11" s="959"/>
      <c r="F11" s="959"/>
      <c r="G11" s="959"/>
      <c r="H11" s="959"/>
      <c r="I11" s="959"/>
      <c r="J11" s="959"/>
      <c r="K11" s="959"/>
      <c r="L11" s="959"/>
      <c r="M11" s="959"/>
      <c r="N11" s="960"/>
    </row>
    <row r="12" spans="1:14" x14ac:dyDescent="0.25">
      <c r="A12" s="953"/>
      <c r="B12" s="880"/>
      <c r="C12" s="958"/>
      <c r="D12" s="959"/>
      <c r="E12" s="959"/>
      <c r="F12" s="959"/>
      <c r="G12" s="959"/>
      <c r="H12" s="959"/>
      <c r="I12" s="959"/>
      <c r="J12" s="959"/>
      <c r="K12" s="959"/>
      <c r="L12" s="959"/>
      <c r="M12" s="959"/>
      <c r="N12" s="960"/>
    </row>
    <row r="13" spans="1:14" x14ac:dyDescent="0.25">
      <c r="A13" s="953"/>
      <c r="B13" s="880"/>
      <c r="C13" s="958"/>
      <c r="D13" s="959"/>
      <c r="E13" s="959"/>
      <c r="F13" s="959"/>
      <c r="G13" s="959"/>
      <c r="H13" s="959"/>
      <c r="I13" s="959"/>
      <c r="J13" s="959"/>
      <c r="K13" s="959"/>
      <c r="L13" s="959"/>
      <c r="M13" s="959"/>
      <c r="N13" s="960"/>
    </row>
    <row r="14" spans="1:14" x14ac:dyDescent="0.25">
      <c r="A14" s="953"/>
      <c r="B14" s="880"/>
      <c r="C14" s="958"/>
      <c r="D14" s="959"/>
      <c r="E14" s="959"/>
      <c r="F14" s="959"/>
      <c r="G14" s="959"/>
      <c r="H14" s="959"/>
      <c r="I14" s="959"/>
      <c r="J14" s="959"/>
      <c r="K14" s="959"/>
      <c r="L14" s="959"/>
      <c r="M14" s="959"/>
      <c r="N14" s="960"/>
    </row>
    <row r="15" spans="1:14" x14ac:dyDescent="0.25">
      <c r="A15" s="953"/>
      <c r="B15" s="880"/>
      <c r="C15" s="958"/>
      <c r="D15" s="959"/>
      <c r="E15" s="959"/>
      <c r="F15" s="959"/>
      <c r="G15" s="959"/>
      <c r="H15" s="959"/>
      <c r="I15" s="959"/>
      <c r="J15" s="959"/>
      <c r="K15" s="959"/>
      <c r="L15" s="959"/>
      <c r="M15" s="959"/>
      <c r="N15" s="960"/>
    </row>
    <row r="16" spans="1:14" x14ac:dyDescent="0.25">
      <c r="A16" s="953"/>
      <c r="B16" s="880"/>
      <c r="C16" s="958"/>
      <c r="D16" s="959"/>
      <c r="E16" s="959"/>
      <c r="F16" s="959"/>
      <c r="G16" s="959"/>
      <c r="H16" s="959"/>
      <c r="I16" s="959"/>
      <c r="J16" s="959"/>
      <c r="K16" s="959"/>
      <c r="L16" s="959"/>
      <c r="M16" s="959"/>
      <c r="N16" s="960"/>
    </row>
    <row r="17" spans="1:14" x14ac:dyDescent="0.25">
      <c r="A17" s="953"/>
      <c r="B17" s="880"/>
      <c r="C17" s="958"/>
      <c r="D17" s="959"/>
      <c r="E17" s="959"/>
      <c r="F17" s="959"/>
      <c r="G17" s="959"/>
      <c r="H17" s="959"/>
      <c r="I17" s="959"/>
      <c r="J17" s="959"/>
      <c r="K17" s="959"/>
      <c r="L17" s="959"/>
      <c r="M17" s="959"/>
      <c r="N17" s="960"/>
    </row>
    <row r="18" spans="1:14" x14ac:dyDescent="0.25">
      <c r="A18" s="953"/>
      <c r="B18" s="880"/>
      <c r="C18" s="958"/>
      <c r="D18" s="959"/>
      <c r="E18" s="959"/>
      <c r="F18" s="959"/>
      <c r="G18" s="959"/>
      <c r="H18" s="959"/>
      <c r="I18" s="959"/>
      <c r="J18" s="959"/>
      <c r="K18" s="959"/>
      <c r="L18" s="959"/>
      <c r="M18" s="959"/>
      <c r="N18" s="960"/>
    </row>
    <row r="19" spans="1:14" x14ac:dyDescent="0.25">
      <c r="A19" s="954"/>
      <c r="B19" s="882"/>
      <c r="C19" s="961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3"/>
    </row>
    <row r="20" spans="1:14" x14ac:dyDescent="0.25">
      <c r="A20" s="964" t="s">
        <v>284</v>
      </c>
      <c r="B20" s="893"/>
      <c r="C20" s="893"/>
      <c r="D20" s="893"/>
      <c r="E20" s="893"/>
      <c r="F20" s="893"/>
      <c r="G20" s="893"/>
      <c r="H20" s="893"/>
      <c r="I20" s="893"/>
      <c r="J20" s="893"/>
      <c r="K20" s="893"/>
      <c r="L20" s="893"/>
      <c r="M20" s="893"/>
      <c r="N20" s="965"/>
    </row>
    <row r="21" spans="1:14" x14ac:dyDescent="0.25">
      <c r="A21" s="353">
        <v>1</v>
      </c>
      <c r="B21" s="916" t="s">
        <v>407</v>
      </c>
      <c r="C21" s="917"/>
      <c r="D21" s="917"/>
      <c r="E21" s="917"/>
      <c r="F21" s="917"/>
      <c r="G21" s="918"/>
      <c r="H21" s="155">
        <v>5</v>
      </c>
      <c r="I21" s="916"/>
      <c r="J21" s="917"/>
      <c r="K21" s="917"/>
      <c r="L21" s="917"/>
      <c r="M21" s="917"/>
      <c r="N21" s="966"/>
    </row>
    <row r="22" spans="1:14" x14ac:dyDescent="0.25">
      <c r="A22" s="353">
        <v>2</v>
      </c>
      <c r="B22" s="916" t="s">
        <v>408</v>
      </c>
      <c r="C22" s="917"/>
      <c r="D22" s="917"/>
      <c r="E22" s="917"/>
      <c r="F22" s="917"/>
      <c r="G22" s="918"/>
      <c r="H22" s="155">
        <v>6</v>
      </c>
      <c r="I22" s="916"/>
      <c r="J22" s="917"/>
      <c r="K22" s="917"/>
      <c r="L22" s="917"/>
      <c r="M22" s="917"/>
      <c r="N22" s="966"/>
    </row>
    <row r="23" spans="1:14" x14ac:dyDescent="0.25">
      <c r="A23" s="353">
        <v>3</v>
      </c>
      <c r="B23" s="916" t="s">
        <v>409</v>
      </c>
      <c r="C23" s="917"/>
      <c r="D23" s="917"/>
      <c r="E23" s="917"/>
      <c r="F23" s="917"/>
      <c r="G23" s="918"/>
      <c r="H23" s="155">
        <v>7</v>
      </c>
      <c r="I23" s="916"/>
      <c r="J23" s="917"/>
      <c r="K23" s="917"/>
      <c r="L23" s="917"/>
      <c r="M23" s="917"/>
      <c r="N23" s="966"/>
    </row>
    <row r="24" spans="1:14" ht="31.5" customHeight="1" x14ac:dyDescent="0.25">
      <c r="A24" s="353">
        <v>4</v>
      </c>
      <c r="B24" s="916" t="s">
        <v>410</v>
      </c>
      <c r="C24" s="917"/>
      <c r="D24" s="917"/>
      <c r="E24" s="917"/>
      <c r="F24" s="917"/>
      <c r="G24" s="918"/>
      <c r="H24" s="155">
        <v>8</v>
      </c>
      <c r="I24" s="916"/>
      <c r="J24" s="917"/>
      <c r="K24" s="917"/>
      <c r="L24" s="917"/>
      <c r="M24" s="917"/>
      <c r="N24" s="966"/>
    </row>
    <row r="25" spans="1:14" x14ac:dyDescent="0.25">
      <c r="A25" s="967" t="s">
        <v>352</v>
      </c>
      <c r="B25" s="928"/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928"/>
      <c r="N25" s="968"/>
    </row>
    <row r="26" spans="1:14" x14ac:dyDescent="0.25">
      <c r="A26" s="950" t="s">
        <v>286</v>
      </c>
      <c r="B26" s="920"/>
      <c r="C26" s="920"/>
      <c r="D26" s="920"/>
      <c r="E26" s="920"/>
      <c r="F26" s="920"/>
      <c r="G26" s="920"/>
      <c r="H26" s="921"/>
      <c r="I26" s="892" t="s">
        <v>389</v>
      </c>
      <c r="J26" s="894"/>
      <c r="K26" s="922" t="s">
        <v>353</v>
      </c>
      <c r="L26" s="922"/>
      <c r="M26" s="923" t="s">
        <v>287</v>
      </c>
      <c r="N26" s="951"/>
    </row>
    <row r="27" spans="1:14" x14ac:dyDescent="0.25">
      <c r="A27" s="969" t="s">
        <v>411</v>
      </c>
      <c r="B27" s="866"/>
      <c r="C27" s="866"/>
      <c r="D27" s="866"/>
      <c r="E27" s="866"/>
      <c r="F27" s="866"/>
      <c r="G27" s="866"/>
      <c r="H27" s="867"/>
      <c r="I27" s="924">
        <v>1</v>
      </c>
      <c r="J27" s="925"/>
      <c r="K27" s="926"/>
      <c r="L27" s="926"/>
      <c r="M27" s="869"/>
      <c r="N27" s="970"/>
    </row>
    <row r="28" spans="1:14" x14ac:dyDescent="0.25">
      <c r="A28" s="950" t="s">
        <v>288</v>
      </c>
      <c r="B28" s="920"/>
      <c r="C28" s="920"/>
      <c r="D28" s="920"/>
      <c r="E28" s="920"/>
      <c r="F28" s="920"/>
      <c r="G28" s="920"/>
      <c r="H28" s="921"/>
      <c r="I28" s="892" t="s">
        <v>389</v>
      </c>
      <c r="J28" s="894"/>
      <c r="K28" s="922" t="s">
        <v>390</v>
      </c>
      <c r="L28" s="922"/>
      <c r="M28" s="923" t="s">
        <v>287</v>
      </c>
      <c r="N28" s="951"/>
    </row>
    <row r="29" spans="1:14" x14ac:dyDescent="0.25">
      <c r="A29" s="969" t="s">
        <v>412</v>
      </c>
      <c r="B29" s="866"/>
      <c r="C29" s="866"/>
      <c r="D29" s="866"/>
      <c r="E29" s="866"/>
      <c r="F29" s="866"/>
      <c r="G29" s="866"/>
      <c r="H29" s="867"/>
      <c r="I29" s="868">
        <v>44347</v>
      </c>
      <c r="J29" s="869"/>
      <c r="K29" s="868"/>
      <c r="L29" s="869"/>
      <c r="M29" s="869"/>
      <c r="N29" s="970"/>
    </row>
    <row r="30" spans="1:14" x14ac:dyDescent="0.25">
      <c r="A30" s="969" t="s">
        <v>413</v>
      </c>
      <c r="B30" s="866"/>
      <c r="C30" s="866"/>
      <c r="D30" s="866"/>
      <c r="E30" s="866"/>
      <c r="F30" s="866"/>
      <c r="G30" s="866"/>
      <c r="H30" s="867"/>
      <c r="I30" s="868">
        <v>44377</v>
      </c>
      <c r="J30" s="869"/>
      <c r="K30" s="868"/>
      <c r="L30" s="869"/>
      <c r="M30" s="869"/>
      <c r="N30" s="970"/>
    </row>
    <row r="31" spans="1:14" x14ac:dyDescent="0.25">
      <c r="A31" s="969" t="s">
        <v>408</v>
      </c>
      <c r="B31" s="866"/>
      <c r="C31" s="866"/>
      <c r="D31" s="866"/>
      <c r="E31" s="866"/>
      <c r="F31" s="866"/>
      <c r="G31" s="866"/>
      <c r="H31" s="867"/>
      <c r="I31" s="868">
        <v>44439</v>
      </c>
      <c r="J31" s="869"/>
      <c r="K31" s="868"/>
      <c r="L31" s="869"/>
      <c r="M31" s="869"/>
      <c r="N31" s="970"/>
    </row>
    <row r="32" spans="1:14" x14ac:dyDescent="0.25">
      <c r="A32" s="969" t="s">
        <v>358</v>
      </c>
      <c r="B32" s="866"/>
      <c r="C32" s="866"/>
      <c r="D32" s="866"/>
      <c r="E32" s="866"/>
      <c r="F32" s="866"/>
      <c r="G32" s="866"/>
      <c r="H32" s="867"/>
      <c r="I32" s="868">
        <v>44469</v>
      </c>
      <c r="J32" s="869"/>
      <c r="K32" s="868"/>
      <c r="L32" s="869"/>
      <c r="M32" s="869"/>
      <c r="N32" s="970"/>
    </row>
    <row r="33" spans="1:14" x14ac:dyDescent="0.25">
      <c r="A33" s="354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55"/>
    </row>
    <row r="34" spans="1:14" x14ac:dyDescent="0.25">
      <c r="A34" s="975" t="s">
        <v>289</v>
      </c>
      <c r="B34" s="931"/>
      <c r="C34" s="931"/>
      <c r="D34" s="931"/>
      <c r="E34" s="931"/>
      <c r="F34" s="931"/>
      <c r="G34" s="931"/>
      <c r="H34" s="931"/>
      <c r="I34" s="931"/>
      <c r="J34" s="931"/>
      <c r="K34" s="931"/>
      <c r="L34" s="931"/>
      <c r="M34" s="931"/>
      <c r="N34" s="976"/>
    </row>
    <row r="35" spans="1:14" ht="42.75" x14ac:dyDescent="0.25">
      <c r="A35" s="977" t="s">
        <v>290</v>
      </c>
      <c r="B35" s="923"/>
      <c r="C35" s="80" t="s">
        <v>291</v>
      </c>
      <c r="D35" s="80" t="s">
        <v>292</v>
      </c>
      <c r="E35" s="80" t="s">
        <v>293</v>
      </c>
      <c r="F35" s="80" t="s">
        <v>294</v>
      </c>
      <c r="G35" s="80" t="s">
        <v>295</v>
      </c>
      <c r="H35" s="80" t="s">
        <v>296</v>
      </c>
      <c r="I35" s="80" t="s">
        <v>297</v>
      </c>
      <c r="J35" s="80" t="s">
        <v>298</v>
      </c>
      <c r="K35" s="80" t="s">
        <v>299</v>
      </c>
      <c r="L35" s="80" t="s">
        <v>300</v>
      </c>
      <c r="M35" s="80" t="s">
        <v>301</v>
      </c>
      <c r="N35" s="356" t="s">
        <v>302</v>
      </c>
    </row>
    <row r="36" spans="1:14" x14ac:dyDescent="0.25">
      <c r="A36" s="971">
        <v>1</v>
      </c>
      <c r="B36" s="861"/>
      <c r="C36" s="81" t="s">
        <v>315</v>
      </c>
      <c r="D36" s="81"/>
      <c r="E36" s="81"/>
      <c r="F36" s="81"/>
      <c r="G36" s="357"/>
      <c r="H36" s="139"/>
      <c r="I36" s="35"/>
      <c r="J36" s="35"/>
      <c r="K36" s="35"/>
      <c r="L36" s="35"/>
      <c r="M36" s="35"/>
      <c r="N36" s="358"/>
    </row>
    <row r="37" spans="1:14" ht="15.75" thickBot="1" x14ac:dyDescent="0.3">
      <c r="A37" s="972"/>
      <c r="B37" s="863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59"/>
    </row>
    <row r="38" spans="1:14" x14ac:dyDescent="0.25">
      <c r="A38" s="971">
        <v>2</v>
      </c>
      <c r="B38" s="861"/>
      <c r="C38" s="81"/>
      <c r="D38" s="81"/>
      <c r="E38" s="81"/>
      <c r="F38" s="81"/>
      <c r="G38" s="81"/>
      <c r="H38" s="360"/>
      <c r="I38" s="140"/>
      <c r="J38" s="35"/>
      <c r="K38" s="35"/>
      <c r="L38" s="35"/>
      <c r="M38" s="35"/>
      <c r="N38" s="358"/>
    </row>
    <row r="39" spans="1:14" ht="15.75" thickBot="1" x14ac:dyDescent="0.3">
      <c r="A39" s="972"/>
      <c r="B39" s="863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59"/>
    </row>
    <row r="40" spans="1:14" x14ac:dyDescent="0.25">
      <c r="A40" s="971">
        <v>3</v>
      </c>
      <c r="B40" s="861"/>
      <c r="C40" s="35"/>
      <c r="D40" s="35"/>
      <c r="E40" s="35"/>
      <c r="F40" s="35"/>
      <c r="G40" s="35"/>
      <c r="H40" s="35"/>
      <c r="I40" s="35"/>
      <c r="J40" s="81"/>
      <c r="K40" s="35"/>
      <c r="L40" s="35"/>
      <c r="M40" s="35"/>
      <c r="N40" s="358"/>
    </row>
    <row r="41" spans="1:14" ht="15.75" thickBot="1" x14ac:dyDescent="0.3">
      <c r="A41" s="972"/>
      <c r="B41" s="863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59"/>
    </row>
    <row r="42" spans="1:14" ht="15.75" thickBot="1" x14ac:dyDescent="0.3">
      <c r="A42" s="971">
        <v>4</v>
      </c>
      <c r="B42" s="861"/>
      <c r="C42" s="35"/>
      <c r="D42" s="35"/>
      <c r="E42" s="35"/>
      <c r="F42" s="35"/>
      <c r="G42" s="35"/>
      <c r="H42" s="35"/>
      <c r="I42" s="35"/>
      <c r="J42" s="35"/>
      <c r="K42" s="81"/>
      <c r="L42" s="81"/>
      <c r="M42" s="81"/>
      <c r="N42" s="361"/>
    </row>
    <row r="43" spans="1:14" ht="15.75" thickBot="1" x14ac:dyDescent="0.3">
      <c r="A43" s="972"/>
      <c r="B43" s="863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59"/>
    </row>
    <row r="44" spans="1:14" ht="15.75" thickBot="1" x14ac:dyDescent="0.3">
      <c r="A44" s="971">
        <v>5</v>
      </c>
      <c r="B44" s="861"/>
      <c r="C44" s="35"/>
      <c r="D44" s="35"/>
      <c r="E44" s="35"/>
      <c r="F44" s="35"/>
      <c r="G44" s="35"/>
      <c r="H44" s="35"/>
      <c r="I44" s="35"/>
      <c r="J44" s="35"/>
      <c r="K44" s="81"/>
      <c r="L44" s="81"/>
      <c r="M44" s="81"/>
      <c r="N44" s="361"/>
    </row>
    <row r="45" spans="1:14" ht="15.75" thickBot="1" x14ac:dyDescent="0.3">
      <c r="A45" s="972"/>
      <c r="B45" s="863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59"/>
    </row>
    <row r="46" spans="1:14" x14ac:dyDescent="0.25">
      <c r="A46" s="971">
        <v>3</v>
      </c>
      <c r="B46" s="861"/>
      <c r="C46" s="81" t="s">
        <v>315</v>
      </c>
      <c r="D46" s="81"/>
      <c r="E46" s="81"/>
      <c r="F46" s="81"/>
      <c r="G46" s="81"/>
      <c r="H46" s="360"/>
      <c r="I46" s="360"/>
      <c r="J46" s="360"/>
      <c r="K46" s="35"/>
      <c r="L46" s="35"/>
      <c r="M46" s="35"/>
      <c r="N46" s="358"/>
    </row>
    <row r="47" spans="1:14" ht="15.75" thickBot="1" x14ac:dyDescent="0.3">
      <c r="A47" s="972"/>
      <c r="B47" s="863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59"/>
    </row>
    <row r="48" spans="1:14" x14ac:dyDescent="0.25">
      <c r="A48" s="971">
        <v>4</v>
      </c>
      <c r="B48" s="861"/>
      <c r="C48" s="81"/>
      <c r="D48" s="81"/>
      <c r="E48" s="81"/>
      <c r="F48" s="81"/>
      <c r="G48" s="81"/>
      <c r="H48" s="81"/>
      <c r="I48" s="357"/>
      <c r="J48" s="360"/>
      <c r="K48" s="360"/>
      <c r="L48" s="35"/>
      <c r="M48" s="35"/>
      <c r="N48" s="358"/>
    </row>
    <row r="49" spans="1:14" ht="15.75" thickBot="1" x14ac:dyDescent="0.3">
      <c r="A49" s="972"/>
      <c r="B49" s="86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59"/>
    </row>
    <row r="50" spans="1:14" x14ac:dyDescent="0.25">
      <c r="A50" s="362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63"/>
    </row>
    <row r="51" spans="1:14" x14ac:dyDescent="0.25">
      <c r="A51" s="973" t="s">
        <v>303</v>
      </c>
      <c r="B51" s="853"/>
      <c r="C51" s="853"/>
      <c r="D51" s="853"/>
      <c r="E51" s="853"/>
      <c r="F51" s="853"/>
      <c r="G51" s="853"/>
      <c r="H51" s="853"/>
      <c r="I51" s="853"/>
      <c r="J51" s="853"/>
      <c r="K51" s="853"/>
      <c r="L51" s="853"/>
      <c r="M51" s="853"/>
      <c r="N51" s="974"/>
    </row>
    <row r="52" spans="1:14" x14ac:dyDescent="0.25">
      <c r="A52" s="364" t="s">
        <v>304</v>
      </c>
      <c r="B52" s="856" t="s">
        <v>305</v>
      </c>
      <c r="C52" s="857"/>
      <c r="D52" s="857"/>
      <c r="E52" s="857"/>
      <c r="F52" s="858"/>
      <c r="G52" s="859" t="s">
        <v>306</v>
      </c>
      <c r="H52" s="859"/>
      <c r="I52" s="859" t="s">
        <v>307</v>
      </c>
      <c r="J52" s="859"/>
      <c r="K52" s="859" t="s">
        <v>308</v>
      </c>
      <c r="L52" s="859"/>
      <c r="M52" s="855" t="s">
        <v>309</v>
      </c>
      <c r="N52" s="947"/>
    </row>
    <row r="53" spans="1:14" x14ac:dyDescent="0.25">
      <c r="A53" s="365" t="s">
        <v>414</v>
      </c>
      <c r="B53" s="838" t="s">
        <v>416</v>
      </c>
      <c r="C53" s="839"/>
      <c r="D53" s="839"/>
      <c r="E53" s="839"/>
      <c r="F53" s="840"/>
      <c r="G53" s="841"/>
      <c r="H53" s="842"/>
      <c r="I53" s="843"/>
      <c r="J53" s="843"/>
      <c r="K53" s="843"/>
      <c r="L53" s="843"/>
      <c r="M53" s="844"/>
      <c r="N53" s="978"/>
    </row>
  </sheetData>
  <mergeCells count="76">
    <mergeCell ref="B53:F53"/>
    <mergeCell ref="G53:H53"/>
    <mergeCell ref="I53:J53"/>
    <mergeCell ref="K53:L53"/>
    <mergeCell ref="M53:N53"/>
    <mergeCell ref="B52:F52"/>
    <mergeCell ref="G52:H52"/>
    <mergeCell ref="I52:J52"/>
    <mergeCell ref="K52:L52"/>
    <mergeCell ref="M52:N52"/>
    <mergeCell ref="A44:B45"/>
    <mergeCell ref="A46:B47"/>
    <mergeCell ref="A48:B49"/>
    <mergeCell ref="A51:N51"/>
    <mergeCell ref="A34:N34"/>
    <mergeCell ref="A35:B35"/>
    <mergeCell ref="A36:B37"/>
    <mergeCell ref="A38:B39"/>
    <mergeCell ref="A40:B41"/>
    <mergeCell ref="A42:B43"/>
    <mergeCell ref="A31:H31"/>
    <mergeCell ref="I31:J31"/>
    <mergeCell ref="K31:L31"/>
    <mergeCell ref="M31:N31"/>
    <mergeCell ref="A32:H32"/>
    <mergeCell ref="I32:J32"/>
    <mergeCell ref="K32:L32"/>
    <mergeCell ref="M32:N32"/>
    <mergeCell ref="A29:H29"/>
    <mergeCell ref="I29:J29"/>
    <mergeCell ref="K29:L29"/>
    <mergeCell ref="M29:N29"/>
    <mergeCell ref="A30:H30"/>
    <mergeCell ref="I30:J30"/>
    <mergeCell ref="K30:L30"/>
    <mergeCell ref="M30:N30"/>
    <mergeCell ref="A27:H27"/>
    <mergeCell ref="I27:J27"/>
    <mergeCell ref="K27:L27"/>
    <mergeCell ref="M27:N27"/>
    <mergeCell ref="A28:H28"/>
    <mergeCell ref="I28:J28"/>
    <mergeCell ref="K28:L28"/>
    <mergeCell ref="M28:N28"/>
    <mergeCell ref="A26:H26"/>
    <mergeCell ref="I26:J26"/>
    <mergeCell ref="K26:L26"/>
    <mergeCell ref="M26:N26"/>
    <mergeCell ref="A7:B19"/>
    <mergeCell ref="C7:N19"/>
    <mergeCell ref="A20:N20"/>
    <mergeCell ref="B21:G21"/>
    <mergeCell ref="I21:N21"/>
    <mergeCell ref="B22:G22"/>
    <mergeCell ref="I22:N22"/>
    <mergeCell ref="B23:G23"/>
    <mergeCell ref="I23:N23"/>
    <mergeCell ref="B24:G24"/>
    <mergeCell ref="I24:N24"/>
    <mergeCell ref="A25:N25"/>
    <mergeCell ref="A6:B6"/>
    <mergeCell ref="C6:N6"/>
    <mergeCell ref="A1:N1"/>
    <mergeCell ref="A2:B2"/>
    <mergeCell ref="C2:N2"/>
    <mergeCell ref="A3:D4"/>
    <mergeCell ref="E3:H4"/>
    <mergeCell ref="I3:N3"/>
    <mergeCell ref="I4:J4"/>
    <mergeCell ref="K4:L4"/>
    <mergeCell ref="M4:N4"/>
    <mergeCell ref="A5:D5"/>
    <mergeCell ref="E5:H5"/>
    <mergeCell ref="I5:J5"/>
    <mergeCell ref="K5:L5"/>
    <mergeCell ref="M5:N5"/>
  </mergeCells>
  <conditionalFormatting sqref="C36:N36 C40:N40 C42:M42 C38:N38">
    <cfRule type="cellIs" dxfId="4" priority="4" stopIfTrue="1" operator="equal">
      <formula>"x"</formula>
    </cfRule>
  </conditionalFormatting>
  <conditionalFormatting sqref="C37:N37 C39:N39 C41:N41 C43:M43 C45:M45 N42:N45">
    <cfRule type="cellIs" dxfId="3" priority="5" stopIfTrue="1" operator="equal">
      <formula>"x"</formula>
    </cfRule>
  </conditionalFormatting>
  <conditionalFormatting sqref="C44:M44">
    <cfRule type="cellIs" dxfId="2" priority="3" stopIfTrue="1" operator="equal">
      <formula>"x"</formula>
    </cfRule>
  </conditionalFormatting>
  <conditionalFormatting sqref="C46:N46 C48:N48">
    <cfRule type="cellIs" dxfId="1" priority="1" stopIfTrue="1" operator="equal">
      <formula>"x"</formula>
    </cfRule>
  </conditionalFormatting>
  <conditionalFormatting sqref="C47:N47 C49:N49">
    <cfRule type="cellIs" dxfId="0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36:N49" xr:uid="{00000000-0002-0000-0700-000000000000}"/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9</vt:i4>
      </vt:variant>
    </vt:vector>
  </HeadingPairs>
  <TitlesOfParts>
    <vt:vector size="17" baseType="lpstr">
      <vt:lpstr>Schema Generale</vt:lpstr>
      <vt:lpstr>Organizzazione</vt:lpstr>
      <vt:lpstr>Caratteristiche</vt:lpstr>
      <vt:lpstr>Economico Patrimoniale</vt:lpstr>
      <vt:lpstr>Missione programma processo</vt:lpstr>
      <vt:lpstr>Transizione Digitale- Obj 1</vt:lpstr>
      <vt:lpstr>Regolamento Affidam - Obj 2</vt:lpstr>
      <vt:lpstr>Informatizz - Obj 3</vt:lpstr>
      <vt:lpstr>Caratteristiche!Area_stampa</vt:lpstr>
      <vt:lpstr>'Economico Patrimoniale'!Area_stampa</vt:lpstr>
      <vt:lpstr>'Informatizz - Obj 3'!Area_stampa</vt:lpstr>
      <vt:lpstr>'Missione programma processo'!Area_stampa</vt:lpstr>
      <vt:lpstr>Organizzazione!Area_stampa</vt:lpstr>
      <vt:lpstr>'Regolamento Affidam - Obj 2'!Area_stampa</vt:lpstr>
      <vt:lpstr>'Schema Generale'!Area_stampa</vt:lpstr>
      <vt:lpstr>'Transizione Digitale- Obj 1'!Area_stampa</vt:lpstr>
      <vt:lpstr>'Missione programma processo'!Titoli_stampa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R Bechis</cp:lastModifiedBy>
  <cp:lastPrinted>2021-07-23T09:34:24Z</cp:lastPrinted>
  <dcterms:created xsi:type="dcterms:W3CDTF">2006-09-16T00:00:00Z</dcterms:created>
  <dcterms:modified xsi:type="dcterms:W3CDTF">2021-07-23T09:36:02Z</dcterms:modified>
</cp:coreProperties>
</file>